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3"/>
  </bookViews>
  <sheets>
    <sheet name="Titulní strana" sheetId="5" r:id="rId1"/>
    <sheet name="Zápis DČ_PC" sheetId="2" r:id="rId2"/>
    <sheet name="Zápis DČ_prázdný_PL" sheetId="4" r:id="rId3"/>
    <sheet name="Zápis DČ_PL_výsledky" sheetId="6" r:id="rId4"/>
    <sheet name="Zdroje" sheetId="7" r:id="rId5"/>
  </sheets>
  <definedNames>
    <definedName name="Č1">'Zápis DČ_PC'!$B$8</definedName>
    <definedName name="Č2">'Zápis DČ_PC'!$B$18</definedName>
    <definedName name="Č3">'Zápis DČ_PC'!$B$28</definedName>
    <definedName name="Č4">'Zápis DČ_PC'!$B$38</definedName>
  </definedNames>
  <calcPr calcId="145621"/>
</workbook>
</file>

<file path=xl/calcChain.xml><?xml version="1.0" encoding="utf-8"?>
<calcChain xmlns="http://schemas.openxmlformats.org/spreadsheetml/2006/main">
  <c r="B38" i="6" l="1"/>
  <c r="B28" i="6"/>
  <c r="B18" i="6"/>
  <c r="B8" i="6"/>
  <c r="B38" i="4"/>
  <c r="B28" i="4"/>
  <c r="B18" i="4"/>
  <c r="B8" i="4"/>
  <c r="AT38" i="6" l="1"/>
  <c r="AN38" i="6"/>
  <c r="AI38" i="6"/>
  <c r="AA38" i="6"/>
  <c r="T38" i="6"/>
  <c r="T39" i="6" s="1"/>
  <c r="N38" i="6"/>
  <c r="E38" i="6"/>
  <c r="E39" i="6" s="1"/>
  <c r="AR28" i="6"/>
  <c r="AM28" i="6"/>
  <c r="AI28" i="6"/>
  <c r="AB28" i="6"/>
  <c r="S28" i="6"/>
  <c r="S29" i="6" s="1"/>
  <c r="N28" i="6"/>
  <c r="N29" i="6" s="1"/>
  <c r="D28" i="6"/>
  <c r="D29" i="6"/>
  <c r="AT18" i="6"/>
  <c r="AN18" i="6"/>
  <c r="AH18" i="6"/>
  <c r="AA18" i="6"/>
  <c r="T18" i="6"/>
  <c r="O18" i="6"/>
  <c r="F18" i="6"/>
  <c r="F19" i="6" s="1"/>
  <c r="AT8" i="6"/>
  <c r="AN8" i="6"/>
  <c r="AI8" i="6"/>
  <c r="AA8" i="6"/>
  <c r="T8" i="6"/>
  <c r="N8" i="6"/>
  <c r="E8" i="6"/>
  <c r="E9" i="6" s="1"/>
  <c r="N39" i="6"/>
  <c r="V38" i="6"/>
  <c r="AP38" i="6" s="1"/>
  <c r="V28" i="6"/>
  <c r="AP28" i="6" s="1"/>
  <c r="L18" i="6"/>
  <c r="V18" i="6" s="1"/>
  <c r="AF18" i="6" s="1"/>
  <c r="AP18" i="6" s="1"/>
  <c r="AP8" i="6"/>
  <c r="AF8" i="6"/>
  <c r="V8" i="6"/>
  <c r="L8" i="6"/>
  <c r="AI29" i="6" l="1"/>
  <c r="AM29" i="6"/>
  <c r="AI9" i="6"/>
  <c r="AT19" i="6"/>
  <c r="N9" i="6"/>
  <c r="AA39" i="6"/>
  <c r="AI39" i="6"/>
  <c r="AN39" i="6"/>
  <c r="AT39" i="6"/>
  <c r="AR29" i="6"/>
  <c r="AB29" i="6"/>
  <c r="AA19" i="6"/>
  <c r="AN9" i="6"/>
  <c r="T9" i="6"/>
  <c r="AT9" i="6"/>
  <c r="AA9" i="6"/>
  <c r="AH19" i="6"/>
  <c r="AN19" i="6"/>
  <c r="O19" i="6"/>
  <c r="T19" i="6"/>
  <c r="L8" i="4"/>
  <c r="T39" i="4"/>
  <c r="N39" i="4"/>
  <c r="E39" i="4"/>
  <c r="V38" i="4"/>
  <c r="AN39" i="4" s="1"/>
  <c r="AM29" i="4"/>
  <c r="AI29" i="4"/>
  <c r="AB29" i="4"/>
  <c r="S29" i="4"/>
  <c r="N29" i="4"/>
  <c r="D29" i="4"/>
  <c r="V28" i="4"/>
  <c r="AP28" i="4" s="1"/>
  <c r="AR29" i="4" s="1"/>
  <c r="F19" i="4"/>
  <c r="L18" i="4"/>
  <c r="T19" i="4" s="1"/>
  <c r="AN9" i="4"/>
  <c r="AI9" i="4"/>
  <c r="AA9" i="4"/>
  <c r="E9" i="4"/>
  <c r="AP8" i="4"/>
  <c r="AT9" i="4" s="1"/>
  <c r="AF8" i="4"/>
  <c r="V8" i="4"/>
  <c r="T9" i="4"/>
  <c r="S29" i="2"/>
  <c r="D29" i="2"/>
  <c r="AH19" i="2"/>
  <c r="F19" i="2"/>
  <c r="V18" i="4" l="1"/>
  <c r="O19" i="4"/>
  <c r="AP38" i="4"/>
  <c r="AT39" i="4" s="1"/>
  <c r="AA39" i="4"/>
  <c r="N9" i="4"/>
  <c r="AI39" i="4"/>
  <c r="AA19" i="4" l="1"/>
  <c r="AF18" i="4"/>
  <c r="AT39" i="2"/>
  <c r="T39" i="2"/>
  <c r="N39" i="2"/>
  <c r="E39" i="2"/>
  <c r="V38" i="2"/>
  <c r="AP38" i="2" s="1"/>
  <c r="AI29" i="2"/>
  <c r="N29" i="2"/>
  <c r="V28" i="2"/>
  <c r="AT19" i="2"/>
  <c r="AN19" i="2"/>
  <c r="AA19" i="2"/>
  <c r="T19" i="2"/>
  <c r="L18" i="2"/>
  <c r="AN9" i="2"/>
  <c r="E9" i="2"/>
  <c r="AP8" i="2"/>
  <c r="AT9" i="2" s="1"/>
  <c r="AF8" i="2"/>
  <c r="AI9" i="2" s="1"/>
  <c r="V8" i="2"/>
  <c r="AA9" i="2" s="1"/>
  <c r="L8" i="2"/>
  <c r="T9" i="2" s="1"/>
  <c r="AA39" i="2" l="1"/>
  <c r="AI39" i="2"/>
  <c r="AN39" i="2"/>
  <c r="AP28" i="2"/>
  <c r="AR29" i="2" s="1"/>
  <c r="AM29" i="2"/>
  <c r="AB29" i="2"/>
  <c r="N9" i="2"/>
  <c r="AH19" i="4"/>
  <c r="AP18" i="4"/>
  <c r="AT19" i="4" s="1"/>
  <c r="AN19" i="4"/>
  <c r="V18" i="2"/>
  <c r="AF18" i="2" s="1"/>
  <c r="AP18" i="2" s="1"/>
  <c r="O19" i="2"/>
</calcChain>
</file>

<file path=xl/sharedStrings.xml><?xml version="1.0" encoding="utf-8"?>
<sst xmlns="http://schemas.openxmlformats.org/spreadsheetml/2006/main" count="37" uniqueCount="28">
  <si>
    <t>Z A P I Š     V Y Z N A Č E N Á     Č Í S L A</t>
  </si>
  <si>
    <t>Zapisuj  s přesností na desetiny:</t>
  </si>
  <si>
    <t>Zapisuj  s přesností na setiny:</t>
  </si>
  <si>
    <t>Zapisuj  s přesností na tisíciny:</t>
  </si>
  <si>
    <t>Zapisuj  s přesností na desetitisíciny:</t>
  </si>
  <si>
    <t>Z A P I Š     V Y Z N A Č E N Á     Č Í S L A   -   VÝSLEDKY</t>
  </si>
  <si>
    <t xml:space="preserve">  Desetinná čísla na číselné ose</t>
  </si>
  <si>
    <t xml:space="preserve">  Matematika, prima (1. ročník osmiletého gymnázia)</t>
  </si>
  <si>
    <t xml:space="preserve">  Matematika a její aplikace</t>
  </si>
  <si>
    <t xml:space="preserve">  Pracovní list sloužící k procvičování znázornění</t>
  </si>
  <si>
    <t xml:space="preserve">  Číselná osa, desetiny, setiny, tisíciny, desetitisíciny</t>
  </si>
  <si>
    <t xml:space="preserve">  desetinných čísel na číselné ose na PC nebo písemně</t>
  </si>
  <si>
    <t xml:space="preserve">  Radomír Dědek</t>
  </si>
  <si>
    <t xml:space="preserve">  Prosinec 2013, ověřeno 16. 1. 2014</t>
  </si>
  <si>
    <t xml:space="preserve">  Gymnázium Jana Opletala, Litovel, Opletalova 189</t>
  </si>
  <si>
    <t xml:space="preserve">  EU peníze středním školám, reg. č.:</t>
  </si>
  <si>
    <t xml:space="preserve">  CZ.1.07/1.5.00/34.0221</t>
  </si>
  <si>
    <t xml:space="preserve">  Název</t>
  </si>
  <si>
    <t xml:space="preserve">  Předmět, ročník</t>
  </si>
  <si>
    <t xml:space="preserve">  Tématická oblast</t>
  </si>
  <si>
    <t xml:space="preserve">  Anotace</t>
  </si>
  <si>
    <t xml:space="preserve">  Klíčová slova</t>
  </si>
  <si>
    <t xml:space="preserve">  Autor</t>
  </si>
  <si>
    <t xml:space="preserve">  Datum</t>
  </si>
  <si>
    <t xml:space="preserve">  Škola</t>
  </si>
  <si>
    <t xml:space="preserve">  Projekt</t>
  </si>
  <si>
    <t>Zdroje:</t>
  </si>
  <si>
    <t>Vlastní tvorba autora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</si>
</sst>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rgb="FFFF0000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medium">
        <color auto="1"/>
      </right>
      <top/>
      <bottom style="thin">
        <color auto="1"/>
      </bottom>
      <diagonal/>
    </border>
    <border>
      <left style="thick">
        <color rgb="FFFF0000"/>
      </left>
      <right style="medium">
        <color auto="1"/>
      </right>
      <top style="thin">
        <color auto="1"/>
      </top>
      <bottom style="thin">
        <color rgb="FFFF0000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rgb="FFFF0000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0" xfId="0" applyFont="1"/>
    <xf numFmtId="164" fontId="1" fillId="0" borderId="28" xfId="0" applyNumberFormat="1" applyFont="1" applyBorder="1"/>
    <xf numFmtId="164" fontId="1" fillId="0" borderId="31" xfId="0" applyNumberFormat="1" applyFont="1" applyBorder="1"/>
    <xf numFmtId="164" fontId="1" fillId="0" borderId="0" xfId="0" applyNumberFormat="1" applyFont="1"/>
    <xf numFmtId="164" fontId="1" fillId="0" borderId="36" xfId="0" applyNumberFormat="1" applyFont="1" applyBorder="1"/>
    <xf numFmtId="164" fontId="1" fillId="0" borderId="37" xfId="0" applyNumberFormat="1" applyFont="1" applyBorder="1"/>
    <xf numFmtId="0" fontId="0" fillId="0" borderId="40" xfId="0" applyBorder="1"/>
    <xf numFmtId="0" fontId="0" fillId="0" borderId="0" xfId="0" applyBorder="1"/>
    <xf numFmtId="0" fontId="0" fillId="0" borderId="41" xfId="0" applyBorder="1"/>
    <xf numFmtId="2" fontId="1" fillId="0" borderId="0" xfId="0" applyNumberFormat="1" applyFont="1"/>
    <xf numFmtId="2" fontId="1" fillId="0" borderId="31" xfId="0" applyNumberFormat="1" applyFont="1" applyBorder="1"/>
    <xf numFmtId="2" fontId="1" fillId="0" borderId="36" xfId="0" applyNumberFormat="1" applyFont="1" applyBorder="1"/>
    <xf numFmtId="2" fontId="1" fillId="0" borderId="45" xfId="0" applyNumberFormat="1" applyFont="1" applyBorder="1"/>
    <xf numFmtId="0" fontId="0" fillId="0" borderId="46" xfId="0" applyBorder="1"/>
    <xf numFmtId="0" fontId="0" fillId="0" borderId="47" xfId="0" applyBorder="1"/>
    <xf numFmtId="0" fontId="0" fillId="0" borderId="37" xfId="0" applyBorder="1"/>
    <xf numFmtId="165" fontId="1" fillId="0" borderId="0" xfId="0" applyNumberFormat="1" applyFont="1"/>
    <xf numFmtId="165" fontId="1" fillId="0" borderId="31" xfId="0" applyNumberFormat="1" applyFont="1" applyBorder="1"/>
    <xf numFmtId="0" fontId="0" fillId="0" borderId="49" xfId="0" applyBorder="1"/>
    <xf numFmtId="166" fontId="1" fillId="0" borderId="28" xfId="0" applyNumberFormat="1" applyFont="1" applyBorder="1"/>
    <xf numFmtId="166" fontId="1" fillId="0" borderId="31" xfId="0" applyNumberFormat="1" applyFont="1" applyBorder="1"/>
    <xf numFmtId="166" fontId="1" fillId="0" borderId="0" xfId="0" applyNumberFormat="1" applyFont="1"/>
    <xf numFmtId="166" fontId="1" fillId="0" borderId="36" xfId="0" applyNumberFormat="1" applyFont="1" applyBorder="1"/>
    <xf numFmtId="0" fontId="1" fillId="0" borderId="31" xfId="0" applyFont="1" applyBorder="1"/>
    <xf numFmtId="0" fontId="0" fillId="0" borderId="31" xfId="0" applyBorder="1"/>
    <xf numFmtId="0" fontId="3" fillId="0" borderId="0" xfId="0" applyFont="1"/>
    <xf numFmtId="2" fontId="1" fillId="0" borderId="0" xfId="0" applyNumberFormat="1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2" fontId="1" fillId="0" borderId="0" xfId="0" applyNumberFormat="1" applyFont="1" applyBorder="1"/>
    <xf numFmtId="0" fontId="0" fillId="0" borderId="52" xfId="0" applyBorder="1"/>
    <xf numFmtId="0" fontId="0" fillId="0" borderId="53" xfId="0" applyBorder="1"/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0" fontId="0" fillId="0" borderId="54" xfId="0" applyBorder="1"/>
    <xf numFmtId="165" fontId="1" fillId="0" borderId="37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" fillId="0" borderId="29" xfId="0" applyNumberFormat="1" applyFont="1" applyBorder="1" applyAlignment="1" applyProtection="1">
      <alignment horizontal="center"/>
      <protection locked="0"/>
    </xf>
    <xf numFmtId="164" fontId="1" fillId="0" borderId="30" xfId="0" applyNumberFormat="1" applyFont="1" applyBorder="1" applyAlignment="1" applyProtection="1">
      <alignment horizontal="center"/>
      <protection locked="0"/>
    </xf>
    <xf numFmtId="164" fontId="2" fillId="2" borderId="26" xfId="0" applyNumberFormat="1" applyFont="1" applyFill="1" applyBorder="1" applyAlignment="1" applyProtection="1">
      <alignment horizontal="center"/>
      <protection locked="0"/>
    </xf>
    <xf numFmtId="164" fontId="2" fillId="2" borderId="27" xfId="0" applyNumberFormat="1" applyFont="1" applyFill="1" applyBorder="1" applyAlignment="1" applyProtection="1">
      <alignment horizontal="center"/>
      <protection locked="0"/>
    </xf>
    <xf numFmtId="164" fontId="1" fillId="3" borderId="2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center"/>
    </xf>
    <xf numFmtId="164" fontId="1" fillId="0" borderId="33" xfId="0" applyNumberFormat="1" applyFont="1" applyBorder="1" applyAlignment="1" applyProtection="1">
      <alignment horizontal="center"/>
      <protection locked="0"/>
    </xf>
    <xf numFmtId="164" fontId="1" fillId="0" borderId="34" xfId="0" applyNumberFormat="1" applyFont="1" applyBorder="1" applyAlignment="1" applyProtection="1">
      <alignment horizontal="center"/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4" fontId="1" fillId="3" borderId="27" xfId="0" applyNumberFormat="1" applyFont="1" applyFill="1" applyBorder="1" applyAlignment="1">
      <alignment horizontal="center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39" xfId="0" applyNumberFormat="1" applyFont="1" applyBorder="1" applyAlignment="1" applyProtection="1">
      <alignment horizontal="center"/>
      <protection locked="0"/>
    </xf>
    <xf numFmtId="2" fontId="1" fillId="0" borderId="42" xfId="0" applyNumberFormat="1" applyFont="1" applyBorder="1" applyAlignment="1" applyProtection="1">
      <alignment horizontal="center"/>
      <protection locked="0"/>
    </xf>
    <xf numFmtId="2" fontId="1" fillId="0" borderId="43" xfId="0" applyNumberFormat="1" applyFont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>
      <alignment horizontal="center"/>
    </xf>
    <xf numFmtId="2" fontId="1" fillId="3" borderId="32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 applyProtection="1">
      <alignment horizontal="center"/>
      <protection locked="0"/>
    </xf>
    <xf numFmtId="2" fontId="1" fillId="0" borderId="35" xfId="0" applyNumberFormat="1" applyFont="1" applyBorder="1" applyAlignment="1" applyProtection="1">
      <alignment horizontal="center"/>
      <protection locked="0"/>
    </xf>
    <xf numFmtId="2" fontId="1" fillId="0" borderId="40" xfId="0" applyNumberFormat="1" applyFont="1" applyBorder="1" applyAlignment="1" applyProtection="1">
      <alignment horizontal="center"/>
      <protection locked="0"/>
    </xf>
    <xf numFmtId="2" fontId="1" fillId="0" borderId="30" xfId="0" applyNumberFormat="1" applyFont="1" applyBorder="1" applyAlignment="1" applyProtection="1">
      <alignment horizontal="center"/>
      <protection locked="0"/>
    </xf>
    <xf numFmtId="2" fontId="1" fillId="0" borderId="44" xfId="0" applyNumberFormat="1" applyFont="1" applyBorder="1" applyAlignment="1" applyProtection="1">
      <alignment horizontal="center"/>
      <protection locked="0"/>
    </xf>
    <xf numFmtId="165" fontId="1" fillId="3" borderId="27" xfId="0" applyNumberFormat="1" applyFont="1" applyFill="1" applyBorder="1" applyAlignment="1">
      <alignment horizontal="center"/>
    </xf>
    <xf numFmtId="165" fontId="1" fillId="3" borderId="32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48" xfId="0" applyNumberFormat="1" applyFont="1" applyBorder="1" applyAlignment="1" applyProtection="1">
      <alignment horizontal="center"/>
      <protection locked="0"/>
    </xf>
    <xf numFmtId="165" fontId="1" fillId="0" borderId="40" xfId="0" applyNumberFormat="1" applyFont="1" applyBorder="1" applyAlignment="1" applyProtection="1">
      <alignment horizontal="center"/>
      <protection locked="0"/>
    </xf>
    <xf numFmtId="165" fontId="1" fillId="3" borderId="26" xfId="0" applyNumberFormat="1" applyFont="1" applyFill="1" applyBorder="1" applyAlignment="1">
      <alignment horizontal="center"/>
    </xf>
    <xf numFmtId="165" fontId="1" fillId="0" borderId="29" xfId="0" applyNumberFormat="1" applyFont="1" applyBorder="1" applyAlignment="1" applyProtection="1">
      <alignment horizontal="center"/>
      <protection locked="0"/>
    </xf>
    <xf numFmtId="165" fontId="1" fillId="0" borderId="30" xfId="0" applyNumberFormat="1" applyFont="1" applyBorder="1" applyAlignment="1" applyProtection="1">
      <alignment horizontal="center"/>
      <protection locked="0"/>
    </xf>
    <xf numFmtId="166" fontId="1" fillId="0" borderId="29" xfId="0" applyNumberFormat="1" applyFont="1" applyBorder="1" applyAlignment="1" applyProtection="1">
      <alignment horizontal="center"/>
      <protection locked="0"/>
    </xf>
    <xf numFmtId="166" fontId="1" fillId="0" borderId="30" xfId="0" applyNumberFormat="1" applyFont="1" applyBorder="1" applyAlignment="1" applyProtection="1">
      <alignment horizontal="center"/>
      <protection locked="0"/>
    </xf>
    <xf numFmtId="166" fontId="2" fillId="2" borderId="17" xfId="0" applyNumberFormat="1" applyFont="1" applyFill="1" applyBorder="1" applyAlignment="1" applyProtection="1">
      <alignment horizontal="center"/>
      <protection locked="0"/>
    </xf>
    <xf numFmtId="166" fontId="2" fillId="2" borderId="12" xfId="0" applyNumberFormat="1" applyFont="1" applyFill="1" applyBorder="1" applyAlignment="1" applyProtection="1">
      <alignment horizontal="center"/>
      <protection locked="0"/>
    </xf>
    <xf numFmtId="166" fontId="1" fillId="0" borderId="35" xfId="0" applyNumberFormat="1" applyFont="1" applyBorder="1" applyAlignment="1" applyProtection="1">
      <alignment horizontal="center"/>
      <protection locked="0"/>
    </xf>
    <xf numFmtId="166" fontId="1" fillId="0" borderId="0" xfId="0" applyNumberFormat="1" applyFont="1" applyAlignment="1">
      <alignment horizontal="center"/>
    </xf>
    <xf numFmtId="166" fontId="1" fillId="3" borderId="26" xfId="0" applyNumberFormat="1" applyFont="1" applyFill="1" applyBorder="1" applyAlignment="1">
      <alignment horizontal="center"/>
    </xf>
    <xf numFmtId="166" fontId="1" fillId="3" borderId="32" xfId="0" applyNumberFormat="1" applyFont="1" applyFill="1" applyBorder="1" applyAlignment="1">
      <alignment horizontal="center"/>
    </xf>
    <xf numFmtId="166" fontId="1" fillId="0" borderId="42" xfId="0" applyNumberFormat="1" applyFont="1" applyBorder="1" applyAlignment="1" applyProtection="1">
      <alignment horizontal="center"/>
      <protection locked="0"/>
    </xf>
    <xf numFmtId="166" fontId="1" fillId="0" borderId="40" xfId="0" applyNumberFormat="1" applyFont="1" applyBorder="1" applyAlignment="1" applyProtection="1">
      <alignment horizontal="center"/>
      <protection locked="0"/>
    </xf>
    <xf numFmtId="165" fontId="2" fillId="2" borderId="26" xfId="0" applyNumberFormat="1" applyFont="1" applyFill="1" applyBorder="1" applyAlignment="1" applyProtection="1">
      <alignment horizontal="center"/>
      <protection locked="0"/>
    </xf>
    <xf numFmtId="165" fontId="2" fillId="2" borderId="27" xfId="0" applyNumberFormat="1" applyFont="1" applyFill="1" applyBorder="1" applyAlignment="1" applyProtection="1">
      <alignment horizontal="center"/>
      <protection locked="0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165" fontId="1" fillId="0" borderId="40" xfId="0" applyNumberFormat="1" applyFont="1" applyBorder="1" applyAlignment="1">
      <alignment horizontal="center"/>
    </xf>
    <xf numFmtId="166" fontId="1" fillId="0" borderId="29" xfId="0" applyNumberFormat="1" applyFont="1" applyBorder="1" applyAlignment="1">
      <alignment horizontal="center"/>
    </xf>
    <xf numFmtId="166" fontId="1" fillId="0" borderId="30" xfId="0" applyNumberFormat="1" applyFont="1" applyBorder="1" applyAlignment="1">
      <alignment horizontal="center"/>
    </xf>
    <xf numFmtId="166" fontId="2" fillId="2" borderId="17" xfId="0" applyNumberFormat="1" applyFont="1" applyFill="1" applyBorder="1" applyAlignment="1">
      <alignment horizontal="center"/>
    </xf>
    <xf numFmtId="166" fontId="2" fillId="2" borderId="12" xfId="0" applyNumberFormat="1" applyFont="1" applyFill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166" fontId="1" fillId="0" borderId="55" xfId="0" applyNumberFormat="1" applyFont="1" applyBorder="1" applyAlignment="1">
      <alignment horizontal="center"/>
    </xf>
    <xf numFmtId="166" fontId="1" fillId="0" borderId="56" xfId="0" applyNumberFormat="1" applyFont="1" applyBorder="1" applyAlignment="1">
      <alignment horizontal="center"/>
    </xf>
    <xf numFmtId="0" fontId="0" fillId="0" borderId="36" xfId="0" applyBorder="1"/>
    <xf numFmtId="0" fontId="5" fillId="0" borderId="3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6" fillId="0" borderId="0" xfId="0" applyFont="1" applyBorder="1"/>
    <xf numFmtId="0" fontId="6" fillId="0" borderId="36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37" xfId="0" applyFont="1" applyBorder="1" applyAlignment="1">
      <alignment horizontal="left" wrapText="1"/>
    </xf>
    <xf numFmtId="0" fontId="6" fillId="0" borderId="3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0" xfId="0" applyFont="1" applyBorder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590550</xdr:colOff>
      <xdr:row>6</xdr:row>
      <xdr:rowOff>9525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467350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47"/>
  <sheetViews>
    <sheetView showGridLines="0" workbookViewId="0">
      <selection activeCell="F19" sqref="F19"/>
    </sheetView>
  </sheetViews>
  <sheetFormatPr defaultRowHeight="15" x14ac:dyDescent="0.25"/>
  <cols>
    <col min="10" max="10" width="7.7109375" customWidth="1"/>
  </cols>
  <sheetData>
    <row r="12" spans="1:10" x14ac:dyDescent="0.25">
      <c r="A12" s="17"/>
      <c r="B12" s="12"/>
      <c r="C12" s="16"/>
      <c r="D12" s="12"/>
      <c r="E12" s="12"/>
      <c r="F12" s="12"/>
      <c r="G12" s="12"/>
      <c r="H12" s="12"/>
      <c r="I12" s="12"/>
      <c r="J12" s="16"/>
    </row>
    <row r="13" spans="1:10" ht="18.75" x14ac:dyDescent="0.3">
      <c r="A13" s="141" t="s">
        <v>17</v>
      </c>
      <c r="B13" s="142"/>
      <c r="C13" s="143"/>
      <c r="D13" s="145" t="s">
        <v>6</v>
      </c>
      <c r="E13" s="146"/>
      <c r="F13" s="146"/>
      <c r="G13" s="146"/>
      <c r="H13" s="146"/>
      <c r="I13" s="146"/>
      <c r="J13" s="147"/>
    </row>
    <row r="14" spans="1:10" x14ac:dyDescent="0.25">
      <c r="A14" s="140"/>
      <c r="B14" s="33"/>
      <c r="C14" s="41"/>
      <c r="D14" s="33"/>
      <c r="E14" s="33"/>
      <c r="F14" s="33"/>
      <c r="G14" s="33"/>
      <c r="H14" s="33"/>
      <c r="I14" s="33"/>
      <c r="J14" s="41"/>
    </row>
    <row r="15" spans="1:10" x14ac:dyDescent="0.25">
      <c r="A15" s="6"/>
      <c r="B15" s="1"/>
      <c r="C15" s="5"/>
      <c r="D15" s="1"/>
      <c r="E15" s="1"/>
      <c r="F15" s="1"/>
      <c r="G15" s="1"/>
      <c r="H15" s="1"/>
      <c r="I15" s="1"/>
      <c r="J15" s="5"/>
    </row>
    <row r="16" spans="1:10" x14ac:dyDescent="0.25">
      <c r="A16" s="17"/>
      <c r="B16" s="12"/>
      <c r="C16" s="16"/>
      <c r="D16" s="12"/>
      <c r="E16" s="12"/>
      <c r="F16" s="12"/>
      <c r="G16" s="12"/>
      <c r="H16" s="12"/>
      <c r="I16" s="12"/>
      <c r="J16" s="16"/>
    </row>
    <row r="17" spans="1:10" ht="18.75" x14ac:dyDescent="0.3">
      <c r="A17" s="141" t="s">
        <v>18</v>
      </c>
      <c r="B17" s="142"/>
      <c r="C17" s="143"/>
      <c r="D17" s="148" t="s">
        <v>7</v>
      </c>
      <c r="E17" s="149"/>
      <c r="F17" s="149"/>
      <c r="G17" s="149"/>
      <c r="H17" s="149"/>
      <c r="I17" s="149"/>
      <c r="J17" s="150"/>
    </row>
    <row r="18" spans="1:10" x14ac:dyDescent="0.25">
      <c r="A18" s="140"/>
      <c r="B18" s="33"/>
      <c r="C18" s="41"/>
      <c r="D18" s="33"/>
      <c r="E18" s="33"/>
      <c r="F18" s="33"/>
      <c r="G18" s="33"/>
      <c r="H18" s="33"/>
      <c r="I18" s="33"/>
      <c r="J18" s="41"/>
    </row>
    <row r="19" spans="1:10" x14ac:dyDescent="0.25">
      <c r="A19" s="140"/>
      <c r="B19" s="33"/>
      <c r="C19" s="41"/>
      <c r="D19" s="33"/>
      <c r="E19" s="33"/>
      <c r="F19" s="33"/>
      <c r="G19" s="33"/>
      <c r="H19" s="33"/>
      <c r="I19" s="33"/>
      <c r="J19" s="41"/>
    </row>
    <row r="20" spans="1:10" x14ac:dyDescent="0.25">
      <c r="A20" s="17"/>
      <c r="B20" s="12"/>
      <c r="C20" s="16"/>
      <c r="D20" s="12"/>
      <c r="E20" s="12"/>
      <c r="F20" s="12"/>
      <c r="G20" s="12"/>
      <c r="H20" s="12"/>
      <c r="I20" s="12"/>
      <c r="J20" s="16"/>
    </row>
    <row r="21" spans="1:10" ht="18.75" x14ac:dyDescent="0.3">
      <c r="A21" s="141" t="s">
        <v>19</v>
      </c>
      <c r="B21" s="142"/>
      <c r="C21" s="143"/>
      <c r="D21" s="144" t="s">
        <v>8</v>
      </c>
      <c r="E21" s="33"/>
      <c r="F21" s="33"/>
      <c r="G21" s="33"/>
      <c r="H21" s="33"/>
      <c r="I21" s="33"/>
      <c r="J21" s="41"/>
    </row>
    <row r="22" spans="1:10" x14ac:dyDescent="0.25">
      <c r="A22" s="140"/>
      <c r="B22" s="33"/>
      <c r="C22" s="41"/>
      <c r="D22" s="33"/>
      <c r="E22" s="33"/>
      <c r="F22" s="33"/>
      <c r="G22" s="33"/>
      <c r="H22" s="33"/>
      <c r="I22" s="33"/>
      <c r="J22" s="41"/>
    </row>
    <row r="23" spans="1:10" x14ac:dyDescent="0.25">
      <c r="A23" s="6"/>
      <c r="B23" s="1"/>
      <c r="C23" s="5"/>
      <c r="D23" s="1"/>
      <c r="E23" s="1"/>
      <c r="F23" s="1"/>
      <c r="G23" s="1"/>
      <c r="H23" s="1"/>
      <c r="I23" s="1"/>
      <c r="J23" s="5"/>
    </row>
    <row r="24" spans="1:10" x14ac:dyDescent="0.25">
      <c r="A24" s="140"/>
      <c r="B24" s="33"/>
      <c r="C24" s="41"/>
      <c r="D24" s="33"/>
      <c r="E24" s="33"/>
      <c r="F24" s="33"/>
      <c r="G24" s="33"/>
      <c r="H24" s="33"/>
      <c r="I24" s="33"/>
      <c r="J24" s="41"/>
    </row>
    <row r="25" spans="1:10" ht="18.75" customHeight="1" x14ac:dyDescent="0.3">
      <c r="A25" s="141" t="s">
        <v>20</v>
      </c>
      <c r="B25" s="142"/>
      <c r="C25" s="143"/>
      <c r="D25" s="153" t="s">
        <v>9</v>
      </c>
      <c r="E25" s="151"/>
      <c r="F25" s="151"/>
      <c r="G25" s="151"/>
      <c r="H25" s="151"/>
      <c r="I25" s="151"/>
      <c r="J25" s="152"/>
    </row>
    <row r="26" spans="1:10" ht="18.75" x14ac:dyDescent="0.3">
      <c r="A26" s="140"/>
      <c r="B26" s="33"/>
      <c r="C26" s="41"/>
      <c r="D26" s="144" t="s">
        <v>11</v>
      </c>
      <c r="E26" s="33"/>
      <c r="F26" s="33"/>
      <c r="G26" s="33"/>
      <c r="H26" s="33"/>
      <c r="I26" s="33"/>
      <c r="J26" s="41"/>
    </row>
    <row r="27" spans="1:10" x14ac:dyDescent="0.25">
      <c r="A27" s="140"/>
      <c r="B27" s="33"/>
      <c r="C27" s="41"/>
      <c r="D27" s="33"/>
      <c r="E27" s="33"/>
      <c r="F27" s="33"/>
      <c r="G27" s="33"/>
      <c r="H27" s="33"/>
      <c r="I27" s="33"/>
      <c r="J27" s="41"/>
    </row>
    <row r="28" spans="1:10" x14ac:dyDescent="0.25">
      <c r="A28" s="17"/>
      <c r="B28" s="12"/>
      <c r="C28" s="16"/>
      <c r="D28" s="12"/>
      <c r="E28" s="12"/>
      <c r="F28" s="12"/>
      <c r="G28" s="12"/>
      <c r="H28" s="12"/>
      <c r="I28" s="12"/>
      <c r="J28" s="16"/>
    </row>
    <row r="29" spans="1:10" ht="18.75" x14ac:dyDescent="0.3">
      <c r="A29" s="141" t="s">
        <v>21</v>
      </c>
      <c r="B29" s="142"/>
      <c r="C29" s="143"/>
      <c r="D29" s="154" t="s">
        <v>10</v>
      </c>
      <c r="E29" s="33"/>
      <c r="F29" s="33"/>
      <c r="G29" s="33"/>
      <c r="H29" s="33"/>
      <c r="I29" s="33"/>
      <c r="J29" s="41"/>
    </row>
    <row r="30" spans="1:10" x14ac:dyDescent="0.25">
      <c r="A30" s="140"/>
      <c r="B30" s="33"/>
      <c r="C30" s="41"/>
      <c r="D30" s="33"/>
      <c r="E30" s="33"/>
      <c r="F30" s="33"/>
      <c r="G30" s="33"/>
      <c r="H30" s="33"/>
      <c r="I30" s="33"/>
      <c r="J30" s="41"/>
    </row>
    <row r="31" spans="1:10" x14ac:dyDescent="0.25">
      <c r="A31" s="6"/>
      <c r="B31" s="1"/>
      <c r="C31" s="5"/>
      <c r="D31" s="1"/>
      <c r="E31" s="1"/>
      <c r="F31" s="1"/>
      <c r="G31" s="1"/>
      <c r="H31" s="1"/>
      <c r="I31" s="1"/>
      <c r="J31" s="5"/>
    </row>
    <row r="32" spans="1:10" x14ac:dyDescent="0.25">
      <c r="A32" s="140"/>
      <c r="B32" s="33"/>
      <c r="C32" s="41"/>
      <c r="D32" s="33"/>
      <c r="E32" s="33"/>
      <c r="F32" s="33"/>
      <c r="G32" s="33"/>
      <c r="H32" s="33"/>
      <c r="I32" s="33"/>
      <c r="J32" s="41"/>
    </row>
    <row r="33" spans="1:10" ht="18.75" x14ac:dyDescent="0.3">
      <c r="A33" s="141" t="s">
        <v>22</v>
      </c>
      <c r="B33" s="142"/>
      <c r="C33" s="143"/>
      <c r="D33" s="144" t="s">
        <v>12</v>
      </c>
      <c r="E33" s="33"/>
      <c r="F33" s="33"/>
      <c r="G33" s="33"/>
      <c r="H33" s="33"/>
      <c r="I33" s="33"/>
      <c r="J33" s="41"/>
    </row>
    <row r="34" spans="1:10" x14ac:dyDescent="0.25">
      <c r="A34" s="140"/>
      <c r="B34" s="33"/>
      <c r="C34" s="41"/>
      <c r="D34" s="33"/>
      <c r="E34" s="33"/>
      <c r="F34" s="33"/>
      <c r="G34" s="33"/>
      <c r="H34" s="33"/>
      <c r="I34" s="33"/>
      <c r="J34" s="41"/>
    </row>
    <row r="35" spans="1:10" x14ac:dyDescent="0.25">
      <c r="A35" s="140"/>
      <c r="B35" s="33"/>
      <c r="C35" s="41"/>
      <c r="D35" s="33"/>
      <c r="E35" s="33"/>
      <c r="F35" s="33"/>
      <c r="G35" s="33"/>
      <c r="H35" s="33"/>
      <c r="I35" s="33"/>
      <c r="J35" s="41"/>
    </row>
    <row r="36" spans="1:10" x14ac:dyDescent="0.25">
      <c r="A36" s="17"/>
      <c r="B36" s="12"/>
      <c r="C36" s="16"/>
      <c r="D36" s="12"/>
      <c r="E36" s="12"/>
      <c r="F36" s="12"/>
      <c r="G36" s="12"/>
      <c r="H36" s="12"/>
      <c r="I36" s="12"/>
      <c r="J36" s="16"/>
    </row>
    <row r="37" spans="1:10" ht="18.75" x14ac:dyDescent="0.3">
      <c r="A37" s="141" t="s">
        <v>23</v>
      </c>
      <c r="B37" s="142"/>
      <c r="C37" s="143"/>
      <c r="D37" s="144" t="s">
        <v>13</v>
      </c>
      <c r="E37" s="33"/>
      <c r="F37" s="33"/>
      <c r="G37" s="33"/>
      <c r="H37" s="33"/>
      <c r="I37" s="33"/>
      <c r="J37" s="41"/>
    </row>
    <row r="38" spans="1:10" x14ac:dyDescent="0.25">
      <c r="A38" s="140"/>
      <c r="B38" s="33"/>
      <c r="C38" s="41"/>
      <c r="D38" s="33"/>
      <c r="E38" s="33"/>
      <c r="F38" s="33"/>
      <c r="G38" s="33"/>
      <c r="H38" s="33"/>
      <c r="I38" s="33"/>
      <c r="J38" s="41"/>
    </row>
    <row r="39" spans="1:10" x14ac:dyDescent="0.25">
      <c r="A39" s="6"/>
      <c r="B39" s="1"/>
      <c r="C39" s="5"/>
      <c r="D39" s="1"/>
      <c r="E39" s="1"/>
      <c r="F39" s="1"/>
      <c r="G39" s="1"/>
      <c r="H39" s="1"/>
      <c r="I39" s="1"/>
      <c r="J39" s="5"/>
    </row>
    <row r="40" spans="1:10" x14ac:dyDescent="0.25">
      <c r="A40" s="140"/>
      <c r="B40" s="33"/>
      <c r="C40" s="41"/>
      <c r="D40" s="33"/>
      <c r="E40" s="33"/>
      <c r="F40" s="33"/>
      <c r="G40" s="33"/>
      <c r="H40" s="33"/>
      <c r="I40" s="33"/>
      <c r="J40" s="41"/>
    </row>
    <row r="41" spans="1:10" ht="18.75" x14ac:dyDescent="0.3">
      <c r="A41" s="141" t="s">
        <v>24</v>
      </c>
      <c r="B41" s="142"/>
      <c r="C41" s="143"/>
      <c r="D41" s="144" t="s">
        <v>14</v>
      </c>
      <c r="E41" s="33"/>
      <c r="F41" s="33"/>
      <c r="G41" s="33"/>
      <c r="H41" s="33"/>
      <c r="I41" s="33"/>
      <c r="J41" s="41"/>
    </row>
    <row r="42" spans="1:10" x14ac:dyDescent="0.25">
      <c r="A42" s="140"/>
      <c r="B42" s="33"/>
      <c r="C42" s="41"/>
      <c r="D42" s="33"/>
      <c r="E42" s="33"/>
      <c r="F42" s="33"/>
      <c r="G42" s="33"/>
      <c r="H42" s="33"/>
      <c r="I42" s="33"/>
      <c r="J42" s="41"/>
    </row>
    <row r="43" spans="1:10" x14ac:dyDescent="0.25">
      <c r="A43" s="140"/>
      <c r="B43" s="33"/>
      <c r="C43" s="41"/>
      <c r="D43" s="33"/>
      <c r="E43" s="33"/>
      <c r="F43" s="33"/>
      <c r="G43" s="33"/>
      <c r="H43" s="33"/>
      <c r="I43" s="33"/>
      <c r="J43" s="41"/>
    </row>
    <row r="44" spans="1:10" x14ac:dyDescent="0.25">
      <c r="A44" s="17"/>
      <c r="B44" s="12"/>
      <c r="C44" s="16"/>
      <c r="D44" s="12"/>
      <c r="E44" s="12"/>
      <c r="F44" s="12"/>
      <c r="G44" s="12"/>
      <c r="H44" s="12"/>
      <c r="I44" s="12"/>
      <c r="J44" s="16"/>
    </row>
    <row r="45" spans="1:10" ht="18.75" x14ac:dyDescent="0.3">
      <c r="A45" s="141" t="s">
        <v>25</v>
      </c>
      <c r="B45" s="142"/>
      <c r="C45" s="143"/>
      <c r="D45" s="144" t="s">
        <v>15</v>
      </c>
      <c r="E45" s="33"/>
      <c r="F45" s="33"/>
      <c r="G45" s="33"/>
      <c r="H45" s="33"/>
      <c r="I45" s="33"/>
      <c r="J45" s="41"/>
    </row>
    <row r="46" spans="1:10" ht="18.75" x14ac:dyDescent="0.3">
      <c r="A46" s="140"/>
      <c r="B46" s="33"/>
      <c r="C46" s="41"/>
      <c r="D46" s="144" t="s">
        <v>16</v>
      </c>
      <c r="E46" s="33"/>
      <c r="F46" s="33"/>
      <c r="G46" s="33"/>
      <c r="H46" s="33"/>
      <c r="I46" s="33"/>
      <c r="J46" s="41"/>
    </row>
    <row r="47" spans="1:10" x14ac:dyDescent="0.25">
      <c r="A47" s="6"/>
      <c r="B47" s="1"/>
      <c r="C47" s="5"/>
      <c r="D47" s="1"/>
      <c r="E47" s="1"/>
      <c r="F47" s="1"/>
      <c r="G47" s="1"/>
      <c r="H47" s="1"/>
      <c r="I47" s="1"/>
      <c r="J47" s="5"/>
    </row>
  </sheetData>
  <mergeCells count="12">
    <mergeCell ref="A37:C37"/>
    <mergeCell ref="A41:C41"/>
    <mergeCell ref="A45:C45"/>
    <mergeCell ref="D13:J13"/>
    <mergeCell ref="D17:J17"/>
    <mergeCell ref="D25:J25"/>
    <mergeCell ref="A13:C13"/>
    <mergeCell ref="A17:C17"/>
    <mergeCell ref="A21:C21"/>
    <mergeCell ref="A25:C25"/>
    <mergeCell ref="A29:C29"/>
    <mergeCell ref="A33:C33"/>
  </mergeCells>
  <pageMargins left="0.51181102362204722" right="0.51181102362204722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"/>
  <sheetViews>
    <sheetView showGridLines="0" topLeftCell="A10" zoomScaleNormal="100" workbookViewId="0">
      <selection activeCell="D28" sqref="D28:E28"/>
    </sheetView>
  </sheetViews>
  <sheetFormatPr defaultRowHeight="15" x14ac:dyDescent="0.25"/>
  <cols>
    <col min="1" max="1" width="2" customWidth="1"/>
    <col min="2" max="47" width="2.7109375" customWidth="1"/>
    <col min="48" max="48" width="1.7109375" customWidth="1"/>
  </cols>
  <sheetData>
    <row r="1" spans="1:51" x14ac:dyDescent="0.25">
      <c r="R1" t="s">
        <v>0</v>
      </c>
    </row>
    <row r="4" spans="1:51" x14ac:dyDescent="0.25">
      <c r="H4" t="s">
        <v>1</v>
      </c>
      <c r="AY4" s="51"/>
    </row>
    <row r="6" spans="1:51" x14ac:dyDescent="0.25">
      <c r="B6" s="1"/>
      <c r="C6" s="2"/>
      <c r="D6" s="3"/>
      <c r="E6" s="4"/>
      <c r="F6" s="5"/>
      <c r="G6" s="6"/>
      <c r="H6" s="7"/>
      <c r="I6" s="3"/>
      <c r="J6" s="3"/>
      <c r="K6" s="3"/>
      <c r="L6" s="8"/>
      <c r="M6" s="9"/>
      <c r="N6" s="4"/>
      <c r="O6" s="5"/>
      <c r="P6" s="3"/>
      <c r="Q6" s="10"/>
      <c r="R6" s="5"/>
      <c r="S6" s="3"/>
      <c r="T6" s="4"/>
      <c r="U6" s="5"/>
      <c r="V6" s="6"/>
      <c r="W6" s="2"/>
      <c r="X6" s="3"/>
      <c r="Y6" s="3"/>
      <c r="Z6" s="3"/>
      <c r="AA6" s="4"/>
      <c r="AB6" s="5"/>
      <c r="AC6" s="3"/>
      <c r="AD6" s="3"/>
      <c r="AE6" s="3"/>
      <c r="AF6" s="6"/>
      <c r="AG6" s="2"/>
      <c r="AH6" s="5"/>
      <c r="AI6" s="4"/>
      <c r="AJ6" s="5"/>
      <c r="AK6" s="10"/>
      <c r="AL6" s="5"/>
      <c r="AM6" s="3"/>
      <c r="AN6" s="4"/>
      <c r="AO6" s="5"/>
      <c r="AP6" s="6"/>
      <c r="AQ6" s="2"/>
      <c r="AR6" s="3"/>
      <c r="AS6" s="3"/>
      <c r="AT6" s="4"/>
      <c r="AU6" s="11"/>
    </row>
    <row r="7" spans="1:51" x14ac:dyDescent="0.25">
      <c r="B7" s="12"/>
      <c r="C7" s="13"/>
      <c r="D7" s="14"/>
      <c r="E7" s="15"/>
      <c r="F7" s="16"/>
      <c r="G7" s="17"/>
      <c r="H7" s="18"/>
      <c r="I7" s="14"/>
      <c r="J7" s="14"/>
      <c r="K7" s="14"/>
      <c r="L7" s="19"/>
      <c r="M7" s="20"/>
      <c r="N7" s="21"/>
      <c r="O7" s="22"/>
      <c r="P7" s="14"/>
      <c r="Q7" s="23"/>
      <c r="R7" s="16"/>
      <c r="S7" s="14"/>
      <c r="T7" s="15"/>
      <c r="U7" s="16"/>
      <c r="V7" s="17"/>
      <c r="W7" s="13"/>
      <c r="X7" s="14"/>
      <c r="Y7" s="14"/>
      <c r="Z7" s="14"/>
      <c r="AA7" s="15"/>
      <c r="AB7" s="16"/>
      <c r="AC7" s="14"/>
      <c r="AD7" s="14"/>
      <c r="AE7" s="14"/>
      <c r="AF7" s="17"/>
      <c r="AG7" s="13"/>
      <c r="AH7" s="16"/>
      <c r="AI7" s="15"/>
      <c r="AJ7" s="24"/>
      <c r="AK7" s="23"/>
      <c r="AL7" s="16"/>
      <c r="AM7" s="14"/>
      <c r="AN7" s="15"/>
      <c r="AO7" s="16"/>
      <c r="AP7" s="17"/>
      <c r="AQ7" s="13"/>
      <c r="AR7" s="14"/>
      <c r="AS7" s="14"/>
      <c r="AT7" s="15"/>
      <c r="AU7" s="25"/>
    </row>
    <row r="8" spans="1:51" x14ac:dyDescent="0.25">
      <c r="A8" s="26"/>
      <c r="B8" s="66">
        <v>0</v>
      </c>
      <c r="C8" s="67"/>
      <c r="D8" s="27"/>
      <c r="E8" s="64"/>
      <c r="F8" s="65"/>
      <c r="G8" s="28"/>
      <c r="H8" s="29"/>
      <c r="I8" s="29"/>
      <c r="J8" s="29"/>
      <c r="K8" s="29"/>
      <c r="L8" s="68">
        <f>B8+1</f>
        <v>1</v>
      </c>
      <c r="M8" s="69"/>
      <c r="N8" s="70"/>
      <c r="O8" s="71"/>
      <c r="P8" s="28"/>
      <c r="Q8" s="29"/>
      <c r="R8" s="29"/>
      <c r="S8" s="29"/>
      <c r="T8" s="64"/>
      <c r="U8" s="72"/>
      <c r="V8" s="68">
        <f>B8+2</f>
        <v>2</v>
      </c>
      <c r="W8" s="73"/>
      <c r="X8" s="30"/>
      <c r="Y8" s="29"/>
      <c r="Z8" s="29"/>
      <c r="AA8" s="64"/>
      <c r="AB8" s="65"/>
      <c r="AC8" s="28"/>
      <c r="AD8" s="29"/>
      <c r="AE8" s="31"/>
      <c r="AF8" s="68">
        <f>B8+3</f>
        <v>3</v>
      </c>
      <c r="AG8" s="73"/>
      <c r="AH8" s="27"/>
      <c r="AI8" s="74"/>
      <c r="AJ8" s="72"/>
      <c r="AK8" s="28"/>
      <c r="AL8" s="29"/>
      <c r="AM8" s="29"/>
      <c r="AN8" s="64"/>
      <c r="AO8" s="75"/>
      <c r="AP8" s="68">
        <f>B8+4</f>
        <v>4</v>
      </c>
      <c r="AQ8" s="69"/>
      <c r="AR8" s="30"/>
      <c r="AS8" s="29"/>
      <c r="AT8" s="64"/>
      <c r="AU8" s="65"/>
      <c r="AV8" s="49"/>
    </row>
    <row r="9" spans="1:51" x14ac:dyDescent="0.25">
      <c r="E9" s="32" t="str">
        <f>IF(E8="","",IF(E8=B8+0.3,"OK","CHYBA"))</f>
        <v/>
      </c>
      <c r="F9" s="32"/>
      <c r="N9" t="str">
        <f>IF(N8="","",IF(N8=L8+0.2,"OK","CHYBA"))</f>
        <v/>
      </c>
      <c r="T9" t="str">
        <f>IF(T8="","",IF(T8=L8+0.8,"OK","CHYBA"))</f>
        <v/>
      </c>
      <c r="W9" s="33"/>
      <c r="AA9" t="str">
        <f>IF(AA8="","",IF(AA8=V8+0.5,"OK","CHYBA"))</f>
        <v/>
      </c>
      <c r="AI9" t="str">
        <f>IF(AI8="","",IF(AI8=AF8+0.3,"OK","CHYBA"))</f>
        <v/>
      </c>
      <c r="AN9" s="33" t="str">
        <f>IF(AN8="","",IF(AN8=AF8+0.8,"OK","CHYBA"))</f>
        <v/>
      </c>
      <c r="AT9" s="32" t="str">
        <f>IF(AT8="","",IF(AT8=AP8+0.4,"OK","CHYBA"))</f>
        <v/>
      </c>
      <c r="AU9" s="32"/>
    </row>
    <row r="10" spans="1:51" ht="12" customHeight="1" x14ac:dyDescent="0.25">
      <c r="E10" s="33"/>
      <c r="F10" s="33"/>
      <c r="W10" s="33"/>
      <c r="AN10" s="33"/>
      <c r="AT10" s="33"/>
      <c r="AU10" s="33"/>
    </row>
    <row r="11" spans="1:51" ht="12" customHeight="1" x14ac:dyDescent="0.25">
      <c r="E11" s="33"/>
      <c r="F11" s="33"/>
      <c r="W11" s="33"/>
      <c r="AN11" s="33"/>
      <c r="AT11" s="33"/>
      <c r="AU11" s="33"/>
    </row>
    <row r="12" spans="1:51" ht="12" customHeight="1" x14ac:dyDescent="0.25">
      <c r="E12" s="33"/>
      <c r="F12" s="33"/>
      <c r="W12" s="33"/>
      <c r="AN12" s="33"/>
      <c r="AT12" s="33"/>
      <c r="AU12" s="33"/>
    </row>
    <row r="13" spans="1:51" ht="12" customHeight="1" x14ac:dyDescent="0.25"/>
    <row r="14" spans="1:51" ht="12" customHeight="1" x14ac:dyDescent="0.25">
      <c r="H14" t="s">
        <v>2</v>
      </c>
    </row>
    <row r="15" spans="1:51" ht="12" customHeight="1" x14ac:dyDescent="0.25"/>
    <row r="16" spans="1:51" x14ac:dyDescent="0.25">
      <c r="B16" s="1"/>
      <c r="C16" s="2"/>
      <c r="D16" s="3"/>
      <c r="E16" s="6"/>
      <c r="F16" s="6"/>
      <c r="G16" s="54"/>
      <c r="H16" s="7"/>
      <c r="I16" s="3"/>
      <c r="J16" s="3"/>
      <c r="K16" s="3"/>
      <c r="L16" s="8"/>
      <c r="M16" s="9"/>
      <c r="N16" s="3"/>
      <c r="O16" s="1"/>
      <c r="P16" s="57"/>
      <c r="Q16" s="10"/>
      <c r="R16" s="5"/>
      <c r="S16" s="3"/>
      <c r="T16" s="4"/>
      <c r="U16" s="5"/>
      <c r="V16" s="6"/>
      <c r="W16" s="2"/>
      <c r="X16" s="3"/>
      <c r="Y16" s="3"/>
      <c r="Z16" s="3"/>
      <c r="AA16" s="4"/>
      <c r="AB16" s="5"/>
      <c r="AC16" s="3"/>
      <c r="AD16" s="3"/>
      <c r="AE16" s="3"/>
      <c r="AF16" s="6"/>
      <c r="AG16" s="2"/>
      <c r="AH16" s="1"/>
      <c r="AI16" s="57"/>
      <c r="AJ16" s="5"/>
      <c r="AK16" s="10"/>
      <c r="AL16" s="5"/>
      <c r="AM16" s="3"/>
      <c r="AN16" s="4"/>
      <c r="AO16" s="5"/>
      <c r="AP16" s="6"/>
      <c r="AQ16" s="2"/>
      <c r="AR16" s="3"/>
      <c r="AS16" s="3"/>
      <c r="AT16" s="4"/>
      <c r="AU16" s="11"/>
    </row>
    <row r="17" spans="1:48" x14ac:dyDescent="0.25">
      <c r="B17" s="12"/>
      <c r="C17" s="13"/>
      <c r="D17" s="14"/>
      <c r="E17" s="17"/>
      <c r="F17" s="17"/>
      <c r="G17" s="55"/>
      <c r="H17" s="18"/>
      <c r="I17" s="14"/>
      <c r="J17" s="14"/>
      <c r="K17" s="14"/>
      <c r="L17" s="19"/>
      <c r="M17" s="20"/>
      <c r="N17" s="17"/>
      <c r="O17" s="17"/>
      <c r="P17" s="22"/>
      <c r="Q17" s="23"/>
      <c r="R17" s="16"/>
      <c r="S17" s="14"/>
      <c r="T17" s="15"/>
      <c r="U17" s="16"/>
      <c r="V17" s="17"/>
      <c r="W17" s="13"/>
      <c r="X17" s="14"/>
      <c r="Y17" s="14"/>
      <c r="Z17" s="14"/>
      <c r="AA17" s="15"/>
      <c r="AB17" s="16"/>
      <c r="AC17" s="14"/>
      <c r="AD17" s="14"/>
      <c r="AE17" s="14"/>
      <c r="AF17" s="17"/>
      <c r="AG17" s="13"/>
      <c r="AH17" s="21"/>
      <c r="AI17" s="58"/>
      <c r="AJ17" s="14"/>
      <c r="AK17" s="23"/>
      <c r="AL17" s="16"/>
      <c r="AM17" s="14"/>
      <c r="AN17" s="15"/>
      <c r="AO17" s="16"/>
      <c r="AP17" s="17"/>
      <c r="AQ17" s="13"/>
      <c r="AR17" s="14"/>
      <c r="AS17" s="14"/>
      <c r="AT17" s="15"/>
      <c r="AU17" s="34"/>
    </row>
    <row r="18" spans="1:48" x14ac:dyDescent="0.25">
      <c r="B18" s="78">
        <v>0</v>
      </c>
      <c r="C18" s="79"/>
      <c r="D18" s="37"/>
      <c r="E18" s="53"/>
      <c r="F18" s="82"/>
      <c r="G18" s="85"/>
      <c r="H18" s="36"/>
      <c r="I18" s="35"/>
      <c r="J18" s="35"/>
      <c r="K18" s="35"/>
      <c r="L18" s="80">
        <f>B18+0.2</f>
        <v>0.2</v>
      </c>
      <c r="M18" s="81"/>
      <c r="N18" s="52"/>
      <c r="O18" s="82"/>
      <c r="P18" s="85"/>
      <c r="Q18" s="56"/>
      <c r="R18" s="35"/>
      <c r="S18" s="35"/>
      <c r="T18" s="82"/>
      <c r="U18" s="83"/>
      <c r="V18" s="80">
        <f>L18+0.2</f>
        <v>0.4</v>
      </c>
      <c r="W18" s="81"/>
      <c r="X18" s="37"/>
      <c r="Y18" s="35"/>
      <c r="Z18" s="38"/>
      <c r="AA18" s="82"/>
      <c r="AB18" s="83"/>
      <c r="AC18" s="36"/>
      <c r="AD18" s="35"/>
      <c r="AE18" s="35"/>
      <c r="AF18" s="80">
        <f>V18+0.2</f>
        <v>0.60000000000000009</v>
      </c>
      <c r="AG18" s="81"/>
      <c r="AH18" s="86"/>
      <c r="AI18" s="85"/>
      <c r="AJ18" s="52"/>
      <c r="AK18" s="35"/>
      <c r="AL18" s="35"/>
      <c r="AM18" s="35"/>
      <c r="AN18" s="76"/>
      <c r="AO18" s="84"/>
      <c r="AP18" s="80">
        <f>AF18+0.2</f>
        <v>0.8</v>
      </c>
      <c r="AQ18" s="81"/>
      <c r="AR18" s="35"/>
      <c r="AS18" s="38"/>
      <c r="AT18" s="76"/>
      <c r="AU18" s="77"/>
    </row>
    <row r="19" spans="1:48" x14ac:dyDescent="0.25">
      <c r="E19" s="33"/>
      <c r="F19" t="str">
        <f>IF(F18="","",IF(F18=B18+0.08,"OK","CHYBA"))</f>
        <v/>
      </c>
      <c r="G19" s="32"/>
      <c r="L19" s="12"/>
      <c r="M19" s="12"/>
      <c r="O19" t="str">
        <f>IF(O18="","",IF(O18=L18+0.06,"OK","CHYBA"))</f>
        <v/>
      </c>
      <c r="T19" t="str">
        <f>IF(T18="","",IF(T18=L18+0.16,"OK","CHYBA"))</f>
        <v/>
      </c>
      <c r="V19" s="33"/>
      <c r="AA19" s="33" t="str">
        <f>IF(AA18="","",IF(AA18=V18+0.1,"OK","CHYBA"))</f>
        <v/>
      </c>
      <c r="AF19" s="33"/>
      <c r="AH19" t="str">
        <f>IF(AH18="","",IF(AH18=AF18+0.04,"OK","CHYBA"))</f>
        <v/>
      </c>
      <c r="AN19" s="32" t="str">
        <f>IF(AN18="","",IF(AN18=AF18+0.16,"OK","CHYBA"))</f>
        <v/>
      </c>
      <c r="AO19" s="32"/>
      <c r="AT19" s="32" t="str">
        <f>IF(AT18="","",IF(AT18=AP18+0.08,"OK","CHYBA"))</f>
        <v/>
      </c>
      <c r="AU19" s="32"/>
    </row>
    <row r="20" spans="1:48" ht="12" customHeight="1" x14ac:dyDescent="0.25">
      <c r="E20" s="33"/>
      <c r="F20" s="33"/>
      <c r="L20" s="33"/>
      <c r="M20" s="33"/>
      <c r="O20" s="33"/>
      <c r="V20" s="33"/>
      <c r="AA20" s="33"/>
      <c r="AF20" s="33"/>
      <c r="AN20" s="33"/>
      <c r="AO20" s="33"/>
      <c r="AT20" s="33"/>
      <c r="AU20" s="33"/>
    </row>
    <row r="21" spans="1:48" ht="12" customHeight="1" x14ac:dyDescent="0.25">
      <c r="E21" s="33"/>
      <c r="F21" s="33"/>
      <c r="L21" s="33"/>
      <c r="M21" s="33"/>
      <c r="O21" s="33"/>
      <c r="V21" s="33"/>
      <c r="AA21" s="33"/>
      <c r="AF21" s="33"/>
      <c r="AN21" s="33"/>
      <c r="AO21" s="33"/>
      <c r="AT21" s="33"/>
      <c r="AU21" s="33"/>
    </row>
    <row r="22" spans="1:48" ht="12" customHeight="1" x14ac:dyDescent="0.25">
      <c r="E22" s="33"/>
      <c r="F22" s="33"/>
      <c r="L22" s="33"/>
      <c r="M22" s="33"/>
      <c r="O22" s="33"/>
      <c r="V22" s="33"/>
      <c r="AA22" s="33"/>
      <c r="AF22" s="33"/>
      <c r="AN22" s="33"/>
      <c r="AO22" s="33"/>
      <c r="AT22" s="33"/>
      <c r="AU22" s="33"/>
    </row>
    <row r="23" spans="1:48" ht="12" customHeight="1" x14ac:dyDescent="0.25"/>
    <row r="24" spans="1:48" ht="12" customHeight="1" x14ac:dyDescent="0.25">
      <c r="H24" t="s">
        <v>3</v>
      </c>
    </row>
    <row r="25" spans="1:48" ht="12" customHeight="1" x14ac:dyDescent="0.25"/>
    <row r="26" spans="1:48" x14ac:dyDescent="0.25">
      <c r="B26" s="1"/>
      <c r="C26" s="2"/>
      <c r="D26" s="6"/>
      <c r="E26" s="57"/>
      <c r="F26" s="5"/>
      <c r="G26" s="6"/>
      <c r="H26" s="7"/>
      <c r="I26" s="3"/>
      <c r="J26" s="3"/>
      <c r="K26" s="3"/>
      <c r="L26" s="8"/>
      <c r="M26" s="9"/>
      <c r="N26" s="4"/>
      <c r="O26" s="5"/>
      <c r="P26" s="3"/>
      <c r="Q26" s="10"/>
      <c r="R26" s="5"/>
      <c r="S26" s="6"/>
      <c r="T26" s="57"/>
      <c r="U26" s="3"/>
      <c r="V26" s="6"/>
      <c r="W26" s="2"/>
      <c r="X26" s="3"/>
      <c r="Y26" s="3"/>
      <c r="Z26" s="3"/>
      <c r="AA26" s="10"/>
      <c r="AB26" s="1"/>
      <c r="AC26" s="57"/>
      <c r="AD26" s="3"/>
      <c r="AE26" s="3"/>
      <c r="AF26" s="6"/>
      <c r="AG26" s="2"/>
      <c r="AH26" s="5"/>
      <c r="AI26" s="4"/>
      <c r="AJ26" s="5"/>
      <c r="AK26" s="10"/>
      <c r="AL26" s="5"/>
      <c r="AM26" s="6"/>
      <c r="AN26" s="57"/>
      <c r="AO26" s="5"/>
      <c r="AP26" s="6"/>
      <c r="AQ26" s="2"/>
      <c r="AR26" s="6"/>
      <c r="AS26" s="57"/>
      <c r="AT26" s="6"/>
      <c r="AU26" s="10"/>
    </row>
    <row r="27" spans="1:48" x14ac:dyDescent="0.25">
      <c r="B27" s="39"/>
      <c r="C27" s="40"/>
      <c r="D27" s="17"/>
      <c r="E27" s="24"/>
      <c r="F27" s="14"/>
      <c r="G27" s="17"/>
      <c r="H27" s="18"/>
      <c r="I27" s="14"/>
      <c r="J27" s="14"/>
      <c r="K27" s="14"/>
      <c r="L27" s="19"/>
      <c r="M27" s="20"/>
      <c r="N27" s="15"/>
      <c r="O27" s="16"/>
      <c r="P27" s="14"/>
      <c r="Q27" s="23"/>
      <c r="R27" s="16"/>
      <c r="S27" s="17"/>
      <c r="T27" s="24"/>
      <c r="U27" s="14"/>
      <c r="V27" s="19"/>
      <c r="W27" s="13"/>
      <c r="X27" s="14"/>
      <c r="Y27" s="14"/>
      <c r="Z27" s="14"/>
      <c r="AA27" s="23"/>
      <c r="AB27" s="61"/>
      <c r="AC27" s="16"/>
      <c r="AD27" s="14"/>
      <c r="AE27" s="14"/>
      <c r="AF27" s="17"/>
      <c r="AG27" s="13"/>
      <c r="AH27" s="16"/>
      <c r="AI27" s="15"/>
      <c r="AJ27" s="16"/>
      <c r="AK27" s="23"/>
      <c r="AL27" s="16"/>
      <c r="AM27" s="17"/>
      <c r="AN27" s="24"/>
      <c r="AO27" s="14"/>
      <c r="AP27" s="17"/>
      <c r="AQ27" s="13"/>
      <c r="AR27" s="17"/>
      <c r="AS27" s="24"/>
      <c r="AT27" s="17"/>
      <c r="AU27" s="23"/>
    </row>
    <row r="28" spans="1:48" x14ac:dyDescent="0.25">
      <c r="A28" s="41"/>
      <c r="B28" s="105">
        <v>0</v>
      </c>
      <c r="C28" s="106"/>
      <c r="D28" s="93"/>
      <c r="E28" s="94"/>
      <c r="F28" s="60"/>
      <c r="G28" s="42"/>
      <c r="H28" s="42"/>
      <c r="I28" s="42"/>
      <c r="J28" s="42"/>
      <c r="K28" s="42"/>
      <c r="L28" s="89"/>
      <c r="M28" s="89"/>
      <c r="N28" s="93"/>
      <c r="O28" s="94"/>
      <c r="P28" s="43"/>
      <c r="Q28" s="42"/>
      <c r="R28" s="42"/>
      <c r="S28" s="93"/>
      <c r="T28" s="94"/>
      <c r="U28" s="62"/>
      <c r="V28" s="87">
        <f>B28+0.02</f>
        <v>0.02</v>
      </c>
      <c r="W28" s="88"/>
      <c r="X28" s="42"/>
      <c r="Y28" s="42"/>
      <c r="Z28" s="59"/>
      <c r="AA28" s="60"/>
      <c r="AB28" s="93"/>
      <c r="AC28" s="94"/>
      <c r="AD28" s="42"/>
      <c r="AE28" s="42"/>
      <c r="AF28" s="89"/>
      <c r="AG28" s="89"/>
      <c r="AH28" s="42"/>
      <c r="AI28" s="90"/>
      <c r="AJ28" s="91"/>
      <c r="AK28" s="43"/>
      <c r="AL28" s="42"/>
      <c r="AM28" s="93"/>
      <c r="AN28" s="94"/>
      <c r="AO28" s="60"/>
      <c r="AP28" s="92">
        <f>V28+0.02</f>
        <v>0.04</v>
      </c>
      <c r="AQ28" s="87"/>
      <c r="AR28" s="93"/>
      <c r="AS28" s="94"/>
      <c r="AT28" s="60"/>
      <c r="AU28" s="60"/>
      <c r="AV28" s="33"/>
    </row>
    <row r="29" spans="1:48" x14ac:dyDescent="0.25">
      <c r="D29" s="33" t="str">
        <f>IF(D28="","",IF(D28=B28+0.002,"OK","CHYBA"))</f>
        <v/>
      </c>
      <c r="E29" s="33"/>
      <c r="F29" s="33"/>
      <c r="N29" s="32" t="str">
        <f>IF(N28="","",IF(N28=B28+0.012,"OK","CHYBA"))</f>
        <v/>
      </c>
      <c r="S29" s="33" t="str">
        <f>IF(S28="","",IF(S28=B28+0.017,"OK","CHYBA"))</f>
        <v/>
      </c>
      <c r="T29" s="33"/>
      <c r="V29" s="12"/>
      <c r="W29" s="12"/>
      <c r="AA29" s="33"/>
      <c r="AB29" s="33" t="str">
        <f>IF(AB28="","",IF(AB28=V28+0.006,"OK","CHYBA"))</f>
        <v/>
      </c>
      <c r="AI29" s="32" t="str">
        <f>IF(AI28="","",IF(AI28=V28+0.013,"OK","CHYBA"))</f>
        <v/>
      </c>
      <c r="AJ29" s="32"/>
      <c r="AM29" s="33" t="str">
        <f>IF(AM28="","",IF(AM28=V28+0.017,"OK","CHYBA"))</f>
        <v/>
      </c>
      <c r="AN29" s="33"/>
      <c r="AP29" s="12"/>
      <c r="AQ29" s="12"/>
      <c r="AR29" s="33" t="str">
        <f>IF(AR28="","",IF(AR28=AP28+0.002,"OK","CHYBA"))</f>
        <v/>
      </c>
      <c r="AT29" s="33"/>
      <c r="AU29" s="33"/>
    </row>
    <row r="30" spans="1:48" ht="12" customHeight="1" x14ac:dyDescent="0.25">
      <c r="E30" s="33"/>
      <c r="F30" s="33"/>
      <c r="N30" s="33"/>
      <c r="T30" s="33"/>
      <c r="V30" s="33"/>
      <c r="W30" s="33"/>
      <c r="AA30" s="33"/>
      <c r="AI30" s="33"/>
      <c r="AJ30" s="33"/>
      <c r="AN30" s="33"/>
      <c r="AP30" s="33"/>
      <c r="AQ30" s="33"/>
      <c r="AT30" s="33"/>
      <c r="AU30" s="33"/>
    </row>
    <row r="31" spans="1:48" ht="12" customHeight="1" x14ac:dyDescent="0.25">
      <c r="E31" s="33"/>
      <c r="F31" s="33"/>
      <c r="N31" s="33"/>
      <c r="T31" s="33"/>
      <c r="V31" s="33"/>
      <c r="W31" s="33"/>
      <c r="AA31" s="33"/>
      <c r="AI31" s="33"/>
      <c r="AJ31" s="33"/>
      <c r="AN31" s="33"/>
      <c r="AP31" s="33"/>
      <c r="AQ31" s="33"/>
      <c r="AT31" s="33"/>
      <c r="AU31" s="33"/>
    </row>
    <row r="32" spans="1:48" ht="12" customHeight="1" x14ac:dyDescent="0.25">
      <c r="E32" s="33"/>
      <c r="F32" s="33"/>
      <c r="N32" s="33"/>
      <c r="T32" s="33"/>
      <c r="V32" s="33"/>
      <c r="W32" s="33"/>
      <c r="AA32" s="33"/>
      <c r="AI32" s="33"/>
      <c r="AJ32" s="33"/>
      <c r="AN32" s="33"/>
      <c r="AP32" s="33"/>
      <c r="AQ32" s="33"/>
      <c r="AT32" s="33"/>
      <c r="AU32" s="33"/>
    </row>
    <row r="33" spans="2:48" ht="12" customHeight="1" x14ac:dyDescent="0.25"/>
    <row r="34" spans="2:48" ht="12" customHeight="1" x14ac:dyDescent="0.25">
      <c r="H34" t="s">
        <v>4</v>
      </c>
    </row>
    <row r="35" spans="2:48" ht="12" customHeight="1" x14ac:dyDescent="0.25"/>
    <row r="36" spans="2:48" x14ac:dyDescent="0.25">
      <c r="B36" s="1"/>
      <c r="C36" s="2"/>
      <c r="D36" s="3"/>
      <c r="E36" s="4"/>
      <c r="F36" s="5"/>
      <c r="G36" s="6"/>
      <c r="H36" s="7"/>
      <c r="I36" s="3"/>
      <c r="J36" s="3"/>
      <c r="K36" s="3"/>
      <c r="L36" s="8"/>
      <c r="M36" s="9"/>
      <c r="N36" s="4"/>
      <c r="O36" s="5"/>
      <c r="P36" s="3"/>
      <c r="Q36" s="10"/>
      <c r="R36" s="5"/>
      <c r="S36" s="3"/>
      <c r="T36" s="4"/>
      <c r="U36" s="5"/>
      <c r="V36" s="6"/>
      <c r="W36" s="2"/>
      <c r="X36" s="3"/>
      <c r="Y36" s="3"/>
      <c r="Z36" s="3"/>
      <c r="AA36" s="4"/>
      <c r="AB36" s="5"/>
      <c r="AC36" s="3"/>
      <c r="AD36" s="3"/>
      <c r="AE36" s="3"/>
      <c r="AF36" s="6"/>
      <c r="AG36" s="2"/>
      <c r="AH36" s="5"/>
      <c r="AI36" s="4"/>
      <c r="AJ36" s="5"/>
      <c r="AK36" s="10"/>
      <c r="AL36" s="5"/>
      <c r="AM36" s="3"/>
      <c r="AN36" s="4"/>
      <c r="AO36" s="5"/>
      <c r="AP36" s="6"/>
      <c r="AQ36" s="2"/>
      <c r="AR36" s="3"/>
      <c r="AS36" s="3"/>
      <c r="AT36" s="4"/>
      <c r="AU36" s="11"/>
    </row>
    <row r="37" spans="2:48" x14ac:dyDescent="0.25">
      <c r="B37" s="12"/>
      <c r="C37" s="13"/>
      <c r="D37" s="14"/>
      <c r="E37" s="15"/>
      <c r="F37" s="16"/>
      <c r="G37" s="17"/>
      <c r="H37" s="18"/>
      <c r="I37" s="14"/>
      <c r="J37" s="14"/>
      <c r="K37" s="14"/>
      <c r="L37" s="19"/>
      <c r="M37" s="20"/>
      <c r="N37" s="15"/>
      <c r="O37" s="16"/>
      <c r="P37" s="14"/>
      <c r="Q37" s="23"/>
      <c r="R37" s="16"/>
      <c r="S37" s="14"/>
      <c r="T37" s="15"/>
      <c r="U37" s="16"/>
      <c r="V37" s="44"/>
      <c r="W37" s="40"/>
      <c r="X37" s="14"/>
      <c r="Y37" s="14"/>
      <c r="Z37" s="14"/>
      <c r="AA37" s="15"/>
      <c r="AB37" s="16"/>
      <c r="AC37" s="14"/>
      <c r="AD37" s="14"/>
      <c r="AE37" s="14"/>
      <c r="AF37" s="17"/>
      <c r="AG37" s="13"/>
      <c r="AH37" s="16"/>
      <c r="AI37" s="15"/>
      <c r="AJ37" s="16"/>
      <c r="AK37" s="23"/>
      <c r="AL37" s="16"/>
      <c r="AM37" s="14"/>
      <c r="AN37" s="15"/>
      <c r="AO37" s="16"/>
      <c r="AP37" s="17"/>
      <c r="AQ37" s="13"/>
      <c r="AR37" s="14"/>
      <c r="AS37" s="14"/>
      <c r="AT37" s="15"/>
      <c r="AU37" s="34"/>
    </row>
    <row r="38" spans="2:48" x14ac:dyDescent="0.25">
      <c r="B38" s="97">
        <v>0</v>
      </c>
      <c r="C38" s="98"/>
      <c r="D38" s="45"/>
      <c r="E38" s="95"/>
      <c r="F38" s="99"/>
      <c r="G38" s="46"/>
      <c r="H38" s="47"/>
      <c r="I38" s="47"/>
      <c r="J38" s="47"/>
      <c r="K38" s="47"/>
      <c r="L38" s="100"/>
      <c r="M38" s="100"/>
      <c r="N38" s="95"/>
      <c r="O38" s="99"/>
      <c r="P38" s="46"/>
      <c r="Q38" s="47"/>
      <c r="R38" s="47"/>
      <c r="S38" s="47"/>
      <c r="T38" s="95"/>
      <c r="U38" s="99"/>
      <c r="V38" s="101">
        <f>B38+0.004</f>
        <v>4.0000000000000001E-3</v>
      </c>
      <c r="W38" s="102"/>
      <c r="X38" s="48"/>
      <c r="Y38" s="47"/>
      <c r="Z38" s="47"/>
      <c r="AA38" s="95"/>
      <c r="AB38" s="96"/>
      <c r="AC38" s="47"/>
      <c r="AD38" s="47"/>
      <c r="AE38" s="47"/>
      <c r="AF38" s="100"/>
      <c r="AG38" s="100"/>
      <c r="AH38" s="47"/>
      <c r="AI38" s="95"/>
      <c r="AJ38" s="96"/>
      <c r="AK38" s="47"/>
      <c r="AL38" s="47"/>
      <c r="AM38" s="47"/>
      <c r="AN38" s="103"/>
      <c r="AO38" s="104"/>
      <c r="AP38" s="101">
        <f>V38+0.004</f>
        <v>8.0000000000000002E-3</v>
      </c>
      <c r="AQ38" s="102"/>
      <c r="AR38" s="48"/>
      <c r="AS38" s="47"/>
      <c r="AT38" s="95"/>
      <c r="AU38" s="96"/>
      <c r="AV38" s="50"/>
    </row>
    <row r="39" spans="2:48" x14ac:dyDescent="0.25">
      <c r="B39" s="12"/>
      <c r="C39" s="12"/>
      <c r="E39" s="32" t="str">
        <f>IF(E38="","",IF(E38=B38+0.0006,"OK","CHYBA"))</f>
        <v/>
      </c>
      <c r="N39" s="32" t="str">
        <f>IF(N38="","",IF(N38=B38+0.0024,"OK","CHYBA"))</f>
        <v/>
      </c>
      <c r="T39" s="32" t="str">
        <f>IF(T38="","",IF(T38=B38+0.0036,"OK","CHYBA"))</f>
        <v/>
      </c>
      <c r="AA39" s="32" t="str">
        <f>IF(AA38="","",IF(AA38=V38+0.001,"OK","CHYBA"))</f>
        <v/>
      </c>
      <c r="AB39" s="32"/>
      <c r="AI39" s="32" t="str">
        <f>IF(AI38="","",IF(AI38=V38+0.0026,"OK","CHYBA"))</f>
        <v/>
      </c>
      <c r="AJ39" s="32"/>
      <c r="AN39" s="32" t="str">
        <f>IF(AN38="","",IF(AN38=V38+0.0036,"OK","CHYBA"))</f>
        <v/>
      </c>
      <c r="AO39" s="32"/>
      <c r="AT39" s="32" t="str">
        <f>IF(AT38="","",IF(AT38=AP38+0.0008,"OK","CHYBA"))</f>
        <v/>
      </c>
    </row>
    <row r="40" spans="2:48" x14ac:dyDescent="0.25">
      <c r="B40" s="33"/>
      <c r="C40" s="33"/>
      <c r="E40" s="33"/>
      <c r="N40" s="33"/>
      <c r="T40" s="33"/>
      <c r="AA40" s="33"/>
      <c r="AB40" s="33"/>
      <c r="AI40" s="33"/>
      <c r="AJ40" s="33"/>
      <c r="AN40" s="33"/>
      <c r="AO40" s="33"/>
    </row>
    <row r="41" spans="2:48" x14ac:dyDescent="0.25">
      <c r="B41" s="33"/>
      <c r="C41" s="33"/>
      <c r="E41" s="33"/>
      <c r="N41" s="33"/>
      <c r="T41" s="33"/>
      <c r="AA41" s="33"/>
      <c r="AB41" s="33"/>
      <c r="AI41" s="33"/>
      <c r="AJ41" s="33"/>
      <c r="AN41" s="33"/>
      <c r="AO41" s="33"/>
    </row>
  </sheetData>
  <sheetProtection sheet="1" objects="1" scenarios="1" selectLockedCells="1"/>
  <mergeCells count="48">
    <mergeCell ref="AR28:AS28"/>
    <mergeCell ref="AT38:AU38"/>
    <mergeCell ref="B38:C38"/>
    <mergeCell ref="E38:F38"/>
    <mergeCell ref="L38:M38"/>
    <mergeCell ref="N38:O38"/>
    <mergeCell ref="T38:U38"/>
    <mergeCell ref="V38:W38"/>
    <mergeCell ref="AA38:AB38"/>
    <mergeCell ref="AF38:AG38"/>
    <mergeCell ref="AI38:AJ38"/>
    <mergeCell ref="AN38:AO38"/>
    <mergeCell ref="AP38:AQ38"/>
    <mergeCell ref="B28:C28"/>
    <mergeCell ref="L28:M28"/>
    <mergeCell ref="N28:O28"/>
    <mergeCell ref="V28:W28"/>
    <mergeCell ref="AF28:AG28"/>
    <mergeCell ref="AI28:AJ28"/>
    <mergeCell ref="AP28:AQ28"/>
    <mergeCell ref="D28:E28"/>
    <mergeCell ref="S28:T28"/>
    <mergeCell ref="AB28:AC28"/>
    <mergeCell ref="AM28:AN28"/>
    <mergeCell ref="AT18:AU18"/>
    <mergeCell ref="B18:C18"/>
    <mergeCell ref="L18:M18"/>
    <mergeCell ref="T18:U18"/>
    <mergeCell ref="V18:W18"/>
    <mergeCell ref="AA18:AB18"/>
    <mergeCell ref="AF18:AG18"/>
    <mergeCell ref="AN18:AO18"/>
    <mergeCell ref="AP18:AQ18"/>
    <mergeCell ref="F18:G18"/>
    <mergeCell ref="O18:P18"/>
    <mergeCell ref="AH18:AI18"/>
    <mergeCell ref="AT8:AU8"/>
    <mergeCell ref="B8:C8"/>
    <mergeCell ref="E8:F8"/>
    <mergeCell ref="L8:M8"/>
    <mergeCell ref="N8:O8"/>
    <mergeCell ref="T8:U8"/>
    <mergeCell ref="V8:W8"/>
    <mergeCell ref="AA8:AB8"/>
    <mergeCell ref="AF8:AG8"/>
    <mergeCell ref="AI8:AJ8"/>
    <mergeCell ref="AN8:AO8"/>
    <mergeCell ref="AP8:AQ8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"/>
  <sheetViews>
    <sheetView showGridLines="0" topLeftCell="A13" zoomScaleNormal="100" workbookViewId="0">
      <selection activeCell="E8" sqref="E8:F8"/>
    </sheetView>
  </sheetViews>
  <sheetFormatPr defaultRowHeight="15" x14ac:dyDescent="0.25"/>
  <cols>
    <col min="1" max="1" width="2" customWidth="1"/>
    <col min="2" max="47" width="2.7109375" customWidth="1"/>
    <col min="48" max="48" width="1.7109375" customWidth="1"/>
  </cols>
  <sheetData>
    <row r="1" spans="1:51" x14ac:dyDescent="0.25">
      <c r="R1" t="s">
        <v>0</v>
      </c>
    </row>
    <row r="4" spans="1:51" x14ac:dyDescent="0.25">
      <c r="H4" t="s">
        <v>1</v>
      </c>
      <c r="AY4" s="51"/>
    </row>
    <row r="6" spans="1:51" x14ac:dyDescent="0.25">
      <c r="B6" s="1"/>
      <c r="C6" s="2"/>
      <c r="D6" s="3"/>
      <c r="E6" s="4"/>
      <c r="F6" s="5"/>
      <c r="G6" s="6"/>
      <c r="H6" s="7"/>
      <c r="I6" s="3"/>
      <c r="J6" s="3"/>
      <c r="K6" s="3"/>
      <c r="L6" s="8"/>
      <c r="M6" s="9"/>
      <c r="N6" s="4"/>
      <c r="O6" s="5"/>
      <c r="P6" s="3"/>
      <c r="Q6" s="10"/>
      <c r="R6" s="5"/>
      <c r="S6" s="3"/>
      <c r="T6" s="4"/>
      <c r="U6" s="5"/>
      <c r="V6" s="6"/>
      <c r="W6" s="2"/>
      <c r="X6" s="3"/>
      <c r="Y6" s="3"/>
      <c r="Z6" s="3"/>
      <c r="AA6" s="4"/>
      <c r="AB6" s="5"/>
      <c r="AC6" s="3"/>
      <c r="AD6" s="3"/>
      <c r="AE6" s="3"/>
      <c r="AF6" s="6"/>
      <c r="AG6" s="2"/>
      <c r="AH6" s="5"/>
      <c r="AI6" s="4"/>
      <c r="AJ6" s="5"/>
      <c r="AK6" s="10"/>
      <c r="AL6" s="5"/>
      <c r="AM6" s="3"/>
      <c r="AN6" s="4"/>
      <c r="AO6" s="5"/>
      <c r="AP6" s="6"/>
      <c r="AQ6" s="2"/>
      <c r="AR6" s="3"/>
      <c r="AS6" s="3"/>
      <c r="AT6" s="4"/>
      <c r="AU6" s="11"/>
    </row>
    <row r="7" spans="1:51" x14ac:dyDescent="0.25">
      <c r="B7" s="12"/>
      <c r="C7" s="13"/>
      <c r="D7" s="14"/>
      <c r="E7" s="15"/>
      <c r="F7" s="16"/>
      <c r="G7" s="17"/>
      <c r="H7" s="18"/>
      <c r="I7" s="14"/>
      <c r="J7" s="14"/>
      <c r="K7" s="14"/>
      <c r="L7" s="19"/>
      <c r="M7" s="20"/>
      <c r="N7" s="21"/>
      <c r="O7" s="22"/>
      <c r="P7" s="14"/>
      <c r="Q7" s="23"/>
      <c r="R7" s="16"/>
      <c r="S7" s="14"/>
      <c r="T7" s="15"/>
      <c r="U7" s="16"/>
      <c r="V7" s="17"/>
      <c r="W7" s="13"/>
      <c r="X7" s="14"/>
      <c r="Y7" s="14"/>
      <c r="Z7" s="14"/>
      <c r="AA7" s="15"/>
      <c r="AB7" s="16"/>
      <c r="AC7" s="14"/>
      <c r="AD7" s="14"/>
      <c r="AE7" s="14"/>
      <c r="AF7" s="17"/>
      <c r="AG7" s="13"/>
      <c r="AH7" s="16"/>
      <c r="AI7" s="15"/>
      <c r="AJ7" s="24"/>
      <c r="AK7" s="23"/>
      <c r="AL7" s="16"/>
      <c r="AM7" s="14"/>
      <c r="AN7" s="15"/>
      <c r="AO7" s="16"/>
      <c r="AP7" s="17"/>
      <c r="AQ7" s="13"/>
      <c r="AR7" s="14"/>
      <c r="AS7" s="14"/>
      <c r="AT7" s="15"/>
      <c r="AU7" s="25"/>
    </row>
    <row r="8" spans="1:51" x14ac:dyDescent="0.25">
      <c r="A8" s="26"/>
      <c r="B8" s="109">
        <f>Č1</f>
        <v>0</v>
      </c>
      <c r="C8" s="110"/>
      <c r="D8" s="27"/>
      <c r="E8" s="107"/>
      <c r="F8" s="108"/>
      <c r="G8" s="28"/>
      <c r="H8" s="29"/>
      <c r="I8" s="29"/>
      <c r="J8" s="29"/>
      <c r="K8" s="29"/>
      <c r="L8" s="68">
        <f>B8+1</f>
        <v>1</v>
      </c>
      <c r="M8" s="69"/>
      <c r="N8" s="111"/>
      <c r="O8" s="112"/>
      <c r="P8" s="28"/>
      <c r="Q8" s="29"/>
      <c r="R8" s="29"/>
      <c r="S8" s="29"/>
      <c r="T8" s="107"/>
      <c r="U8" s="113"/>
      <c r="V8" s="68">
        <f>B8+2</f>
        <v>2</v>
      </c>
      <c r="W8" s="73"/>
      <c r="X8" s="30"/>
      <c r="Y8" s="29"/>
      <c r="Z8" s="29"/>
      <c r="AA8" s="107"/>
      <c r="AB8" s="108"/>
      <c r="AC8" s="28"/>
      <c r="AD8" s="29"/>
      <c r="AE8" s="31"/>
      <c r="AF8" s="68">
        <f>B8+3</f>
        <v>3</v>
      </c>
      <c r="AG8" s="73"/>
      <c r="AH8" s="27"/>
      <c r="AI8" s="114"/>
      <c r="AJ8" s="113"/>
      <c r="AK8" s="28"/>
      <c r="AL8" s="29"/>
      <c r="AM8" s="29"/>
      <c r="AN8" s="107"/>
      <c r="AO8" s="115"/>
      <c r="AP8" s="68">
        <f>B8+4</f>
        <v>4</v>
      </c>
      <c r="AQ8" s="69"/>
      <c r="AR8" s="30"/>
      <c r="AS8" s="29"/>
      <c r="AT8" s="107"/>
      <c r="AU8" s="108"/>
      <c r="AV8" s="49"/>
    </row>
    <row r="9" spans="1:51" x14ac:dyDescent="0.25">
      <c r="E9" s="32" t="str">
        <f>IF(E8="","",IF(E8=B8+0.3,"OK","CHYBA"))</f>
        <v/>
      </c>
      <c r="F9" s="32"/>
      <c r="N9" t="str">
        <f>IF(N8="","",IF(N8=L8+0.2,"OK","CHYBA"))</f>
        <v/>
      </c>
      <c r="T9" t="str">
        <f>IF(T8="","",IF(T8=L8+0.8,"OK","CHYBA"))</f>
        <v/>
      </c>
      <c r="W9" s="33"/>
      <c r="AA9" t="str">
        <f>IF(AA8="","",IF(AA8=V8+0.5,"OK","CHYBA"))</f>
        <v/>
      </c>
      <c r="AI9" t="str">
        <f>IF(AI8="","",IF(AI8=AF8+0.3,"OK","CHYBA"))</f>
        <v/>
      </c>
      <c r="AN9" s="33" t="str">
        <f>IF(AN8="","",IF(AN8=AF8+0.8,"OK","CHYBA"))</f>
        <v/>
      </c>
      <c r="AT9" s="32" t="str">
        <f>IF(AT8="","",IF(AT8=AP8+0.4,"OK","CHYBA"))</f>
        <v/>
      </c>
      <c r="AU9" s="32"/>
    </row>
    <row r="10" spans="1:51" ht="12" customHeight="1" x14ac:dyDescent="0.25">
      <c r="E10" s="33"/>
      <c r="F10" s="33"/>
      <c r="W10" s="33"/>
      <c r="AN10" s="33"/>
      <c r="AT10" s="33"/>
      <c r="AU10" s="33"/>
    </row>
    <row r="11" spans="1:51" ht="12" customHeight="1" x14ac:dyDescent="0.25">
      <c r="E11" s="33"/>
      <c r="F11" s="33"/>
      <c r="W11" s="33"/>
      <c r="AN11" s="33"/>
      <c r="AT11" s="33"/>
      <c r="AU11" s="33"/>
    </row>
    <row r="12" spans="1:51" ht="12" customHeight="1" x14ac:dyDescent="0.25">
      <c r="E12" s="33"/>
      <c r="F12" s="33"/>
      <c r="W12" s="33"/>
      <c r="AN12" s="33"/>
      <c r="AT12" s="33"/>
      <c r="AU12" s="33"/>
    </row>
    <row r="13" spans="1:51" ht="12" customHeight="1" x14ac:dyDescent="0.25"/>
    <row r="14" spans="1:51" ht="12" customHeight="1" x14ac:dyDescent="0.25">
      <c r="H14" t="s">
        <v>2</v>
      </c>
    </row>
    <row r="15" spans="1:51" ht="12" customHeight="1" x14ac:dyDescent="0.25"/>
    <row r="16" spans="1:51" x14ac:dyDescent="0.25">
      <c r="B16" s="1"/>
      <c r="C16" s="2"/>
      <c r="D16" s="3"/>
      <c r="E16" s="6"/>
      <c r="F16" s="6"/>
      <c r="G16" s="54"/>
      <c r="H16" s="7"/>
      <c r="I16" s="3"/>
      <c r="J16" s="3"/>
      <c r="K16" s="3"/>
      <c r="L16" s="8"/>
      <c r="M16" s="9"/>
      <c r="N16" s="3"/>
      <c r="O16" s="1"/>
      <c r="P16" s="57"/>
      <c r="Q16" s="10"/>
      <c r="R16" s="5"/>
      <c r="S16" s="3"/>
      <c r="T16" s="4"/>
      <c r="U16" s="5"/>
      <c r="V16" s="6"/>
      <c r="W16" s="2"/>
      <c r="X16" s="3"/>
      <c r="Y16" s="3"/>
      <c r="Z16" s="3"/>
      <c r="AA16" s="4"/>
      <c r="AB16" s="5"/>
      <c r="AC16" s="3"/>
      <c r="AD16" s="3"/>
      <c r="AE16" s="3"/>
      <c r="AF16" s="6"/>
      <c r="AG16" s="2"/>
      <c r="AH16" s="1"/>
      <c r="AI16" s="57"/>
      <c r="AJ16" s="5"/>
      <c r="AK16" s="10"/>
      <c r="AL16" s="5"/>
      <c r="AM16" s="3"/>
      <c r="AN16" s="4"/>
      <c r="AO16" s="5"/>
      <c r="AP16" s="6"/>
      <c r="AQ16" s="2"/>
      <c r="AR16" s="3"/>
      <c r="AS16" s="3"/>
      <c r="AT16" s="4"/>
      <c r="AU16" s="11"/>
    </row>
    <row r="17" spans="1:48" x14ac:dyDescent="0.25">
      <c r="B17" s="12"/>
      <c r="C17" s="13"/>
      <c r="D17" s="14"/>
      <c r="E17" s="17"/>
      <c r="F17" s="17"/>
      <c r="G17" s="55"/>
      <c r="H17" s="18"/>
      <c r="I17" s="14"/>
      <c r="J17" s="14"/>
      <c r="K17" s="14"/>
      <c r="L17" s="19"/>
      <c r="M17" s="20"/>
      <c r="N17" s="17"/>
      <c r="O17" s="17"/>
      <c r="P17" s="22"/>
      <c r="Q17" s="23"/>
      <c r="R17" s="16"/>
      <c r="S17" s="14"/>
      <c r="T17" s="15"/>
      <c r="U17" s="16"/>
      <c r="V17" s="17"/>
      <c r="W17" s="13"/>
      <c r="X17" s="14"/>
      <c r="Y17" s="14"/>
      <c r="Z17" s="14"/>
      <c r="AA17" s="15"/>
      <c r="AB17" s="16"/>
      <c r="AC17" s="14"/>
      <c r="AD17" s="14"/>
      <c r="AE17" s="14"/>
      <c r="AF17" s="17"/>
      <c r="AG17" s="13"/>
      <c r="AH17" s="21"/>
      <c r="AI17" s="58"/>
      <c r="AJ17" s="14"/>
      <c r="AK17" s="23"/>
      <c r="AL17" s="16"/>
      <c r="AM17" s="14"/>
      <c r="AN17" s="15"/>
      <c r="AO17" s="16"/>
      <c r="AP17" s="17"/>
      <c r="AQ17" s="13"/>
      <c r="AR17" s="14"/>
      <c r="AS17" s="14"/>
      <c r="AT17" s="15"/>
      <c r="AU17" s="34"/>
    </row>
    <row r="18" spans="1:48" x14ac:dyDescent="0.25">
      <c r="B18" s="118">
        <f>Č2</f>
        <v>0</v>
      </c>
      <c r="C18" s="119"/>
      <c r="D18" s="37"/>
      <c r="E18" s="53"/>
      <c r="F18" s="120"/>
      <c r="G18" s="121"/>
      <c r="H18" s="36"/>
      <c r="I18" s="35"/>
      <c r="J18" s="35"/>
      <c r="K18" s="35"/>
      <c r="L18" s="80">
        <f>B18+0.2</f>
        <v>0.2</v>
      </c>
      <c r="M18" s="81"/>
      <c r="N18" s="52"/>
      <c r="O18" s="120"/>
      <c r="P18" s="121"/>
      <c r="Q18" s="56"/>
      <c r="R18" s="35"/>
      <c r="S18" s="35"/>
      <c r="T18" s="120"/>
      <c r="U18" s="122"/>
      <c r="V18" s="80">
        <f>L18+0.2</f>
        <v>0.4</v>
      </c>
      <c r="W18" s="81"/>
      <c r="X18" s="37"/>
      <c r="Y18" s="35"/>
      <c r="Z18" s="38"/>
      <c r="AA18" s="120"/>
      <c r="AB18" s="122"/>
      <c r="AC18" s="36"/>
      <c r="AD18" s="35"/>
      <c r="AE18" s="35"/>
      <c r="AF18" s="80">
        <f>V18+0.2</f>
        <v>0.60000000000000009</v>
      </c>
      <c r="AG18" s="81"/>
      <c r="AH18" s="123"/>
      <c r="AI18" s="121"/>
      <c r="AJ18" s="52"/>
      <c r="AK18" s="35"/>
      <c r="AL18" s="35"/>
      <c r="AM18" s="35"/>
      <c r="AN18" s="116"/>
      <c r="AO18" s="124"/>
      <c r="AP18" s="80">
        <f>AF18+0.2</f>
        <v>0.8</v>
      </c>
      <c r="AQ18" s="81"/>
      <c r="AR18" s="35"/>
      <c r="AS18" s="38"/>
      <c r="AT18" s="116"/>
      <c r="AU18" s="117"/>
    </row>
    <row r="19" spans="1:48" x14ac:dyDescent="0.25">
      <c r="E19" s="33"/>
      <c r="F19" t="str">
        <f>IF(F18="","",IF(F18=B18+0.08,"OK","CHYBA"))</f>
        <v/>
      </c>
      <c r="G19" s="32"/>
      <c r="L19" s="12"/>
      <c r="M19" s="12"/>
      <c r="O19" t="str">
        <f>IF(O18="","",IF(O18=L18+0.06,"OK","CHYBA"))</f>
        <v/>
      </c>
      <c r="T19" t="str">
        <f>IF(T18="","",IF(T18=L18+0.16,"OK","CHYBA"))</f>
        <v/>
      </c>
      <c r="V19" s="33"/>
      <c r="AA19" s="33" t="str">
        <f>IF(AA18="","",IF(AA18=V18+0.1,"OK","CHYBA"))</f>
        <v/>
      </c>
      <c r="AF19" s="33"/>
      <c r="AH19" t="str">
        <f>IF(AH18="","",IF(AH18=AF18+0.04,"OK","CHYBA"))</f>
        <v/>
      </c>
      <c r="AN19" s="32" t="str">
        <f>IF(AN18="","",IF(AN18=AF18+0.16,"OK","CHYBA"))</f>
        <v/>
      </c>
      <c r="AO19" s="32"/>
      <c r="AT19" s="32" t="str">
        <f>IF(AT18="","",IF(AT18=AP18+0.08,"OK","CHYBA"))</f>
        <v/>
      </c>
      <c r="AU19" s="32"/>
    </row>
    <row r="20" spans="1:48" x14ac:dyDescent="0.25">
      <c r="E20" s="33"/>
      <c r="F20" s="33"/>
      <c r="L20" s="33"/>
      <c r="M20" s="33"/>
      <c r="O20" s="33"/>
      <c r="V20" s="33"/>
      <c r="AA20" s="33"/>
      <c r="AF20" s="33"/>
      <c r="AN20" s="33"/>
      <c r="AO20" s="33"/>
      <c r="AT20" s="33"/>
      <c r="AU20" s="33"/>
    </row>
    <row r="21" spans="1:48" x14ac:dyDescent="0.25">
      <c r="E21" s="33"/>
      <c r="F21" s="33"/>
      <c r="L21" s="33"/>
      <c r="M21" s="33"/>
      <c r="O21" s="33"/>
      <c r="V21" s="33"/>
      <c r="AA21" s="33"/>
      <c r="AF21" s="33"/>
      <c r="AN21" s="33"/>
      <c r="AO21" s="33"/>
      <c r="AT21" s="33"/>
      <c r="AU21" s="33"/>
    </row>
    <row r="22" spans="1:48" x14ac:dyDescent="0.25">
      <c r="E22" s="33"/>
      <c r="F22" s="33"/>
      <c r="L22" s="33"/>
      <c r="M22" s="33"/>
      <c r="O22" s="33"/>
      <c r="V22" s="33"/>
      <c r="AA22" s="33"/>
      <c r="AF22" s="33"/>
      <c r="AN22" s="33"/>
      <c r="AO22" s="33"/>
      <c r="AT22" s="33"/>
      <c r="AU22" s="33"/>
    </row>
    <row r="24" spans="1:48" x14ac:dyDescent="0.25">
      <c r="H24" t="s">
        <v>3</v>
      </c>
    </row>
    <row r="26" spans="1:48" x14ac:dyDescent="0.25">
      <c r="B26" s="1"/>
      <c r="C26" s="2"/>
      <c r="D26" s="6"/>
      <c r="E26" s="57"/>
      <c r="F26" s="5"/>
      <c r="G26" s="6"/>
      <c r="H26" s="7"/>
      <c r="I26" s="3"/>
      <c r="J26" s="3"/>
      <c r="K26" s="3"/>
      <c r="L26" s="8"/>
      <c r="M26" s="9"/>
      <c r="N26" s="4"/>
      <c r="O26" s="5"/>
      <c r="P26" s="3"/>
      <c r="Q26" s="10"/>
      <c r="R26" s="5"/>
      <c r="S26" s="6"/>
      <c r="T26" s="57"/>
      <c r="U26" s="3"/>
      <c r="V26" s="6"/>
      <c r="W26" s="2"/>
      <c r="X26" s="3"/>
      <c r="Y26" s="3"/>
      <c r="Z26" s="3"/>
      <c r="AA26" s="10"/>
      <c r="AB26" s="1"/>
      <c r="AC26" s="57"/>
      <c r="AD26" s="3"/>
      <c r="AE26" s="3"/>
      <c r="AF26" s="6"/>
      <c r="AG26" s="2"/>
      <c r="AH26" s="5"/>
      <c r="AI26" s="4"/>
      <c r="AJ26" s="5"/>
      <c r="AK26" s="10"/>
      <c r="AL26" s="5"/>
      <c r="AM26" s="6"/>
      <c r="AN26" s="57"/>
      <c r="AO26" s="5"/>
      <c r="AP26" s="6"/>
      <c r="AQ26" s="2"/>
      <c r="AR26" s="6"/>
      <c r="AS26" s="57"/>
      <c r="AT26" s="6"/>
      <c r="AU26" s="10"/>
    </row>
    <row r="27" spans="1:48" x14ac:dyDescent="0.25">
      <c r="B27" s="39"/>
      <c r="C27" s="40"/>
      <c r="D27" s="17"/>
      <c r="E27" s="24"/>
      <c r="F27" s="14"/>
      <c r="G27" s="17"/>
      <c r="H27" s="18"/>
      <c r="I27" s="14"/>
      <c r="J27" s="14"/>
      <c r="K27" s="14"/>
      <c r="L27" s="19"/>
      <c r="M27" s="20"/>
      <c r="N27" s="15"/>
      <c r="O27" s="16"/>
      <c r="P27" s="14"/>
      <c r="Q27" s="23"/>
      <c r="R27" s="16"/>
      <c r="S27" s="17"/>
      <c r="T27" s="24"/>
      <c r="U27" s="14"/>
      <c r="V27" s="19"/>
      <c r="W27" s="13"/>
      <c r="X27" s="14"/>
      <c r="Y27" s="14"/>
      <c r="Z27" s="14"/>
      <c r="AA27" s="23"/>
      <c r="AB27" s="61"/>
      <c r="AC27" s="16"/>
      <c r="AD27" s="14"/>
      <c r="AE27" s="14"/>
      <c r="AF27" s="17"/>
      <c r="AG27" s="13"/>
      <c r="AH27" s="16"/>
      <c r="AI27" s="15"/>
      <c r="AJ27" s="16"/>
      <c r="AK27" s="23"/>
      <c r="AL27" s="16"/>
      <c r="AM27" s="17"/>
      <c r="AN27" s="24"/>
      <c r="AO27" s="14"/>
      <c r="AP27" s="17"/>
      <c r="AQ27" s="13"/>
      <c r="AR27" s="17"/>
      <c r="AS27" s="24"/>
      <c r="AT27" s="17"/>
      <c r="AU27" s="23"/>
    </row>
    <row r="28" spans="1:48" x14ac:dyDescent="0.25">
      <c r="A28" s="41"/>
      <c r="B28" s="127">
        <f>Č3</f>
        <v>0</v>
      </c>
      <c r="C28" s="128"/>
      <c r="D28" s="125"/>
      <c r="E28" s="126"/>
      <c r="F28" s="60"/>
      <c r="G28" s="42"/>
      <c r="H28" s="42"/>
      <c r="I28" s="42"/>
      <c r="J28" s="42"/>
      <c r="K28" s="42"/>
      <c r="L28" s="89"/>
      <c r="M28" s="89"/>
      <c r="N28" s="125"/>
      <c r="O28" s="126"/>
      <c r="P28" s="43"/>
      <c r="Q28" s="42"/>
      <c r="R28" s="42"/>
      <c r="S28" s="125"/>
      <c r="T28" s="126"/>
      <c r="U28" s="62"/>
      <c r="V28" s="87">
        <f>B28+0.02</f>
        <v>0.02</v>
      </c>
      <c r="W28" s="88"/>
      <c r="X28" s="42"/>
      <c r="Y28" s="42"/>
      <c r="Z28" s="59"/>
      <c r="AA28" s="60"/>
      <c r="AB28" s="125"/>
      <c r="AC28" s="126"/>
      <c r="AD28" s="42"/>
      <c r="AE28" s="42"/>
      <c r="AF28" s="89"/>
      <c r="AG28" s="89"/>
      <c r="AH28" s="42"/>
      <c r="AI28" s="129"/>
      <c r="AJ28" s="130"/>
      <c r="AK28" s="43"/>
      <c r="AL28" s="42"/>
      <c r="AM28" s="125"/>
      <c r="AN28" s="126"/>
      <c r="AO28" s="60"/>
      <c r="AP28" s="92">
        <f>V28+0.02</f>
        <v>0.04</v>
      </c>
      <c r="AQ28" s="87"/>
      <c r="AR28" s="125"/>
      <c r="AS28" s="126"/>
      <c r="AT28" s="60"/>
      <c r="AU28" s="60"/>
      <c r="AV28" s="33"/>
    </row>
    <row r="29" spans="1:48" x14ac:dyDescent="0.25">
      <c r="D29" s="33" t="str">
        <f>IF(D28="","",IF(D28=B28+0.002,"OK","CHYBA"))</f>
        <v/>
      </c>
      <c r="E29" s="33"/>
      <c r="F29" s="33"/>
      <c r="N29" s="32" t="str">
        <f>IF(N28="","",IF(N28=B28+0.012,"OK","CHYBA"))</f>
        <v/>
      </c>
      <c r="S29" s="33" t="str">
        <f>IF(S28="","",IF(S28=B28+0.017,"OK","CHYBA"))</f>
        <v/>
      </c>
      <c r="T29" s="33"/>
      <c r="V29" s="12"/>
      <c r="W29" s="12"/>
      <c r="AA29" s="33"/>
      <c r="AB29" s="33" t="str">
        <f>IF(AB28="","",IF(AB28=V28+0.006,"OK","CHYBA"))</f>
        <v/>
      </c>
      <c r="AI29" s="32" t="str">
        <f>IF(AI28="","",IF(AI28=V28+0.013,"OK","CHYBA"))</f>
        <v/>
      </c>
      <c r="AJ29" s="32"/>
      <c r="AM29" s="33" t="str">
        <f>IF(AM28="","",IF(AM28=V28+0.017,"OK","CHYBA"))</f>
        <v/>
      </c>
      <c r="AN29" s="33"/>
      <c r="AP29" s="12"/>
      <c r="AQ29" s="12"/>
      <c r="AR29" s="33" t="str">
        <f>IF(AR28="","",IF(AR28=AP28+0.002,"OK","CHYBA"))</f>
        <v/>
      </c>
      <c r="AT29" s="33"/>
      <c r="AU29" s="33"/>
    </row>
    <row r="30" spans="1:48" x14ac:dyDescent="0.25">
      <c r="E30" s="33"/>
      <c r="F30" s="33"/>
      <c r="N30" s="33"/>
      <c r="T30" s="33"/>
      <c r="V30" s="33"/>
      <c r="W30" s="33"/>
      <c r="AA30" s="33"/>
      <c r="AI30" s="33"/>
      <c r="AJ30" s="33"/>
      <c r="AN30" s="33"/>
      <c r="AP30" s="33"/>
      <c r="AQ30" s="33"/>
      <c r="AT30" s="33"/>
      <c r="AU30" s="33"/>
    </row>
    <row r="31" spans="1:48" x14ac:dyDescent="0.25">
      <c r="E31" s="33"/>
      <c r="F31" s="33"/>
      <c r="N31" s="33"/>
      <c r="T31" s="33"/>
      <c r="V31" s="33"/>
      <c r="W31" s="33"/>
      <c r="AA31" s="33"/>
      <c r="AI31" s="33"/>
      <c r="AJ31" s="33"/>
      <c r="AN31" s="33"/>
      <c r="AP31" s="33"/>
      <c r="AQ31" s="33"/>
      <c r="AT31" s="33"/>
      <c r="AU31" s="33"/>
    </row>
    <row r="32" spans="1:48" x14ac:dyDescent="0.25">
      <c r="E32" s="33"/>
      <c r="F32" s="33"/>
      <c r="N32" s="33"/>
      <c r="T32" s="33"/>
      <c r="V32" s="33"/>
      <c r="W32" s="33"/>
      <c r="AA32" s="33"/>
      <c r="AI32" s="33"/>
      <c r="AJ32" s="33"/>
      <c r="AN32" s="33"/>
      <c r="AP32" s="33"/>
      <c r="AQ32" s="33"/>
      <c r="AT32" s="33"/>
      <c r="AU32" s="33"/>
    </row>
    <row r="34" spans="2:48" x14ac:dyDescent="0.25">
      <c r="H34" t="s">
        <v>4</v>
      </c>
    </row>
    <row r="36" spans="2:48" x14ac:dyDescent="0.25">
      <c r="B36" s="1"/>
      <c r="C36" s="2"/>
      <c r="D36" s="3"/>
      <c r="E36" s="4"/>
      <c r="F36" s="5"/>
      <c r="G36" s="6"/>
      <c r="H36" s="7"/>
      <c r="I36" s="3"/>
      <c r="J36" s="3"/>
      <c r="K36" s="3"/>
      <c r="L36" s="8"/>
      <c r="M36" s="9"/>
      <c r="N36" s="4"/>
      <c r="O36" s="5"/>
      <c r="P36" s="3"/>
      <c r="Q36" s="10"/>
      <c r="R36" s="5"/>
      <c r="S36" s="3"/>
      <c r="T36" s="4"/>
      <c r="U36" s="5"/>
      <c r="V36" s="6"/>
      <c r="W36" s="2"/>
      <c r="X36" s="3"/>
      <c r="Y36" s="3"/>
      <c r="Z36" s="3"/>
      <c r="AA36" s="4"/>
      <c r="AB36" s="5"/>
      <c r="AC36" s="3"/>
      <c r="AD36" s="3"/>
      <c r="AE36" s="3"/>
      <c r="AF36" s="6"/>
      <c r="AG36" s="2"/>
      <c r="AH36" s="5"/>
      <c r="AI36" s="4"/>
      <c r="AJ36" s="5"/>
      <c r="AK36" s="10"/>
      <c r="AL36" s="5"/>
      <c r="AM36" s="3"/>
      <c r="AN36" s="4"/>
      <c r="AO36" s="5"/>
      <c r="AP36" s="6"/>
      <c r="AQ36" s="2"/>
      <c r="AR36" s="3"/>
      <c r="AS36" s="3"/>
      <c r="AT36" s="4"/>
      <c r="AU36" s="11"/>
    </row>
    <row r="37" spans="2:48" x14ac:dyDescent="0.25">
      <c r="B37" s="12"/>
      <c r="C37" s="13"/>
      <c r="D37" s="14"/>
      <c r="E37" s="15"/>
      <c r="F37" s="16"/>
      <c r="G37" s="17"/>
      <c r="H37" s="18"/>
      <c r="I37" s="14"/>
      <c r="J37" s="14"/>
      <c r="K37" s="14"/>
      <c r="L37" s="19"/>
      <c r="M37" s="20"/>
      <c r="N37" s="15"/>
      <c r="O37" s="16"/>
      <c r="P37" s="14"/>
      <c r="Q37" s="23"/>
      <c r="R37" s="16"/>
      <c r="S37" s="14"/>
      <c r="T37" s="15"/>
      <c r="U37" s="16"/>
      <c r="V37" s="44"/>
      <c r="W37" s="40"/>
      <c r="X37" s="14"/>
      <c r="Y37" s="14"/>
      <c r="Z37" s="14"/>
      <c r="AA37" s="15"/>
      <c r="AB37" s="16"/>
      <c r="AC37" s="14"/>
      <c r="AD37" s="14"/>
      <c r="AE37" s="14"/>
      <c r="AF37" s="17"/>
      <c r="AG37" s="13"/>
      <c r="AH37" s="16"/>
      <c r="AI37" s="15"/>
      <c r="AJ37" s="16"/>
      <c r="AK37" s="23"/>
      <c r="AL37" s="16"/>
      <c r="AM37" s="14"/>
      <c r="AN37" s="15"/>
      <c r="AO37" s="16"/>
      <c r="AP37" s="17"/>
      <c r="AQ37" s="13"/>
      <c r="AR37" s="14"/>
      <c r="AS37" s="14"/>
      <c r="AT37" s="15"/>
      <c r="AU37" s="34"/>
    </row>
    <row r="38" spans="2:48" x14ac:dyDescent="0.25">
      <c r="B38" s="133">
        <f>Č4</f>
        <v>0</v>
      </c>
      <c r="C38" s="134"/>
      <c r="D38" s="45"/>
      <c r="E38" s="131"/>
      <c r="F38" s="135"/>
      <c r="G38" s="46"/>
      <c r="H38" s="47"/>
      <c r="I38" s="47"/>
      <c r="J38" s="47"/>
      <c r="K38" s="47"/>
      <c r="L38" s="100"/>
      <c r="M38" s="100"/>
      <c r="N38" s="131"/>
      <c r="O38" s="135"/>
      <c r="P38" s="46"/>
      <c r="Q38" s="47"/>
      <c r="R38" s="47"/>
      <c r="S38" s="47"/>
      <c r="T38" s="131"/>
      <c r="U38" s="135"/>
      <c r="V38" s="101">
        <f>B38+0.004</f>
        <v>4.0000000000000001E-3</v>
      </c>
      <c r="W38" s="102"/>
      <c r="X38" s="48"/>
      <c r="Y38" s="47"/>
      <c r="Z38" s="47"/>
      <c r="AA38" s="131"/>
      <c r="AB38" s="132"/>
      <c r="AC38" s="47"/>
      <c r="AD38" s="47"/>
      <c r="AE38" s="47"/>
      <c r="AF38" s="100"/>
      <c r="AG38" s="100"/>
      <c r="AH38" s="47"/>
      <c r="AI38" s="131"/>
      <c r="AJ38" s="132"/>
      <c r="AK38" s="47"/>
      <c r="AL38" s="47"/>
      <c r="AM38" s="47"/>
      <c r="AN38" s="136"/>
      <c r="AO38" s="137"/>
      <c r="AP38" s="101">
        <f>V38+0.004</f>
        <v>8.0000000000000002E-3</v>
      </c>
      <c r="AQ38" s="102"/>
      <c r="AR38" s="48"/>
      <c r="AS38" s="47"/>
      <c r="AT38" s="131"/>
      <c r="AU38" s="132"/>
      <c r="AV38" s="50"/>
    </row>
    <row r="39" spans="2:48" x14ac:dyDescent="0.25">
      <c r="B39" s="12"/>
      <c r="C39" s="12"/>
      <c r="E39" s="32" t="str">
        <f>IF(E38="","",IF(E38=B38+0.0006,"OK","CHYBA"))</f>
        <v/>
      </c>
      <c r="N39" s="32" t="str">
        <f>IF(N38="","",IF(N38=B38+0.0024,"OK","CHYBA"))</f>
        <v/>
      </c>
      <c r="T39" s="32" t="str">
        <f>IF(T38="","",IF(T38=B38+0.0036,"OK","CHYBA"))</f>
        <v/>
      </c>
      <c r="AA39" s="32" t="str">
        <f>IF(AA38="","",IF(AA38=V38+0.001,"OK","CHYBA"))</f>
        <v/>
      </c>
      <c r="AB39" s="32"/>
      <c r="AI39" s="32" t="str">
        <f>IF(AI38="","",IF(AI38=V38+0.0026,"OK","CHYBA"))</f>
        <v/>
      </c>
      <c r="AJ39" s="32"/>
      <c r="AN39" s="32" t="str">
        <f>IF(AN38="","",IF(AN38=V38+0.0036,"OK","CHYBA"))</f>
        <v/>
      </c>
      <c r="AO39" s="32"/>
      <c r="AT39" s="32" t="str">
        <f>IF(AT38="","",IF(AT38=AP38+0.0008,"OK","CHYBA"))</f>
        <v/>
      </c>
    </row>
    <row r="40" spans="2:48" x14ac:dyDescent="0.25">
      <c r="B40" s="33"/>
      <c r="C40" s="33"/>
      <c r="E40" s="33"/>
      <c r="N40" s="33"/>
      <c r="T40" s="33"/>
      <c r="AA40" s="33"/>
      <c r="AB40" s="33"/>
      <c r="AI40" s="33"/>
      <c r="AJ40" s="33"/>
      <c r="AN40" s="33"/>
      <c r="AO40" s="33"/>
    </row>
    <row r="41" spans="2:48" x14ac:dyDescent="0.25">
      <c r="B41" s="33"/>
      <c r="C41" s="33"/>
      <c r="E41" s="33"/>
      <c r="N41" s="33"/>
      <c r="T41" s="33"/>
      <c r="AA41" s="33"/>
      <c r="AB41" s="33"/>
      <c r="AI41" s="33"/>
      <c r="AJ41" s="33"/>
      <c r="AN41" s="33"/>
      <c r="AO41" s="33"/>
    </row>
  </sheetData>
  <mergeCells count="48">
    <mergeCell ref="AT38:AU38"/>
    <mergeCell ref="B38:C38"/>
    <mergeCell ref="E38:F38"/>
    <mergeCell ref="L38:M38"/>
    <mergeCell ref="N38:O38"/>
    <mergeCell ref="T38:U38"/>
    <mergeCell ref="V38:W38"/>
    <mergeCell ref="AA38:AB38"/>
    <mergeCell ref="AF38:AG38"/>
    <mergeCell ref="AI38:AJ38"/>
    <mergeCell ref="AN38:AO38"/>
    <mergeCell ref="AP38:AQ38"/>
    <mergeCell ref="AR28:AS28"/>
    <mergeCell ref="B28:C28"/>
    <mergeCell ref="D28:E28"/>
    <mergeCell ref="L28:M28"/>
    <mergeCell ref="N28:O28"/>
    <mergeCell ref="S28:T28"/>
    <mergeCell ref="V28:W28"/>
    <mergeCell ref="AB28:AC28"/>
    <mergeCell ref="AF28:AG28"/>
    <mergeCell ref="AI28:AJ28"/>
    <mergeCell ref="AM28:AN28"/>
    <mergeCell ref="AP28:AQ28"/>
    <mergeCell ref="AT18:AU18"/>
    <mergeCell ref="B18:C18"/>
    <mergeCell ref="F18:G18"/>
    <mergeCell ref="L18:M18"/>
    <mergeCell ref="O18:P18"/>
    <mergeCell ref="T18:U18"/>
    <mergeCell ref="V18:W18"/>
    <mergeCell ref="AA18:AB18"/>
    <mergeCell ref="AF18:AG18"/>
    <mergeCell ref="AH18:AI18"/>
    <mergeCell ref="AN18:AO18"/>
    <mergeCell ref="AP18:AQ18"/>
    <mergeCell ref="AT8:AU8"/>
    <mergeCell ref="B8:C8"/>
    <mergeCell ref="E8:F8"/>
    <mergeCell ref="L8:M8"/>
    <mergeCell ref="N8:O8"/>
    <mergeCell ref="T8:U8"/>
    <mergeCell ref="V8:W8"/>
    <mergeCell ref="AA8:AB8"/>
    <mergeCell ref="AF8:AG8"/>
    <mergeCell ref="AI8:AJ8"/>
    <mergeCell ref="AN8:AO8"/>
    <mergeCell ref="AP8:AQ8"/>
  </mergeCells>
  <pageMargins left="0.70866141732283472" right="0.70866141732283472" top="0.19685039370078741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"/>
  <sheetViews>
    <sheetView showGridLines="0" tabSelected="1" workbookViewId="0">
      <selection activeCell="B8" sqref="B8:C8"/>
    </sheetView>
  </sheetViews>
  <sheetFormatPr defaultRowHeight="15" x14ac:dyDescent="0.25"/>
  <cols>
    <col min="1" max="1" width="2" customWidth="1"/>
    <col min="2" max="47" width="2.7109375" customWidth="1"/>
    <col min="48" max="48" width="1.7109375" customWidth="1"/>
  </cols>
  <sheetData>
    <row r="1" spans="1:51" x14ac:dyDescent="0.25">
      <c r="R1" t="s">
        <v>5</v>
      </c>
    </row>
    <row r="4" spans="1:51" x14ac:dyDescent="0.25">
      <c r="H4" t="s">
        <v>1</v>
      </c>
      <c r="AY4" s="51"/>
    </row>
    <row r="6" spans="1:51" x14ac:dyDescent="0.25">
      <c r="B6" s="1"/>
      <c r="C6" s="2"/>
      <c r="D6" s="3"/>
      <c r="E6" s="4"/>
      <c r="F6" s="5"/>
      <c r="G6" s="6"/>
      <c r="H6" s="7"/>
      <c r="I6" s="3"/>
      <c r="J6" s="3"/>
      <c r="K6" s="3"/>
      <c r="L6" s="8"/>
      <c r="M6" s="9"/>
      <c r="N6" s="4"/>
      <c r="O6" s="5"/>
      <c r="P6" s="3"/>
      <c r="Q6" s="10"/>
      <c r="R6" s="5"/>
      <c r="S6" s="3"/>
      <c r="T6" s="4"/>
      <c r="U6" s="5"/>
      <c r="V6" s="6"/>
      <c r="W6" s="2"/>
      <c r="X6" s="3"/>
      <c r="Y6" s="3"/>
      <c r="Z6" s="3"/>
      <c r="AA6" s="4"/>
      <c r="AB6" s="5"/>
      <c r="AC6" s="3"/>
      <c r="AD6" s="3"/>
      <c r="AE6" s="3"/>
      <c r="AF6" s="6"/>
      <c r="AG6" s="2"/>
      <c r="AH6" s="5"/>
      <c r="AI6" s="4"/>
      <c r="AJ6" s="5"/>
      <c r="AK6" s="10"/>
      <c r="AL6" s="5"/>
      <c r="AM6" s="3"/>
      <c r="AN6" s="4"/>
      <c r="AO6" s="5"/>
      <c r="AP6" s="6"/>
      <c r="AQ6" s="2"/>
      <c r="AR6" s="3"/>
      <c r="AS6" s="3"/>
      <c r="AT6" s="4"/>
      <c r="AU6" s="11"/>
    </row>
    <row r="7" spans="1:51" x14ac:dyDescent="0.25">
      <c r="B7" s="12"/>
      <c r="C7" s="13"/>
      <c r="D7" s="14"/>
      <c r="E7" s="15"/>
      <c r="F7" s="16"/>
      <c r="G7" s="17"/>
      <c r="H7" s="18"/>
      <c r="I7" s="14"/>
      <c r="J7" s="14"/>
      <c r="K7" s="14"/>
      <c r="L7" s="19"/>
      <c r="M7" s="20"/>
      <c r="N7" s="21"/>
      <c r="O7" s="22"/>
      <c r="P7" s="14"/>
      <c r="Q7" s="23"/>
      <c r="R7" s="16"/>
      <c r="S7" s="14"/>
      <c r="T7" s="15"/>
      <c r="U7" s="16"/>
      <c r="V7" s="17"/>
      <c r="W7" s="13"/>
      <c r="X7" s="14"/>
      <c r="Y7" s="14"/>
      <c r="Z7" s="14"/>
      <c r="AA7" s="15"/>
      <c r="AB7" s="16"/>
      <c r="AC7" s="14"/>
      <c r="AD7" s="14"/>
      <c r="AE7" s="14"/>
      <c r="AF7" s="17"/>
      <c r="AG7" s="13"/>
      <c r="AH7" s="16"/>
      <c r="AI7" s="15"/>
      <c r="AJ7" s="24"/>
      <c r="AK7" s="23"/>
      <c r="AL7" s="16"/>
      <c r="AM7" s="14"/>
      <c r="AN7" s="15"/>
      <c r="AO7" s="16"/>
      <c r="AP7" s="17"/>
      <c r="AQ7" s="13"/>
      <c r="AR7" s="14"/>
      <c r="AS7" s="14"/>
      <c r="AT7" s="15"/>
      <c r="AU7" s="25"/>
    </row>
    <row r="8" spans="1:51" x14ac:dyDescent="0.25">
      <c r="A8" s="26"/>
      <c r="B8" s="66">
        <f>Č1</f>
        <v>0</v>
      </c>
      <c r="C8" s="67"/>
      <c r="D8" s="27"/>
      <c r="E8" s="107">
        <f>$B$8+0.3</f>
        <v>0.3</v>
      </c>
      <c r="F8" s="108"/>
      <c r="G8" s="28"/>
      <c r="H8" s="29"/>
      <c r="I8" s="29"/>
      <c r="J8" s="29"/>
      <c r="K8" s="29"/>
      <c r="L8" s="68">
        <f>B8+1</f>
        <v>1</v>
      </c>
      <c r="M8" s="69"/>
      <c r="N8" s="107">
        <f>$B$8+1.2</f>
        <v>1.2</v>
      </c>
      <c r="O8" s="108"/>
      <c r="P8" s="28"/>
      <c r="Q8" s="29"/>
      <c r="R8" s="29"/>
      <c r="S8" s="29"/>
      <c r="T8" s="107">
        <f>$B$8+1.8</f>
        <v>1.8</v>
      </c>
      <c r="U8" s="108"/>
      <c r="V8" s="68">
        <f>B8+2</f>
        <v>2</v>
      </c>
      <c r="W8" s="73"/>
      <c r="X8" s="30"/>
      <c r="Y8" s="29"/>
      <c r="Z8" s="29"/>
      <c r="AA8" s="107">
        <f>$B$8+2.5</f>
        <v>2.5</v>
      </c>
      <c r="AB8" s="108"/>
      <c r="AC8" s="28"/>
      <c r="AD8" s="29"/>
      <c r="AE8" s="31"/>
      <c r="AF8" s="68">
        <f>B8+3</f>
        <v>3</v>
      </c>
      <c r="AG8" s="73"/>
      <c r="AH8" s="27"/>
      <c r="AI8" s="107">
        <f>$B$8+3.3</f>
        <v>3.3</v>
      </c>
      <c r="AJ8" s="108"/>
      <c r="AK8" s="28"/>
      <c r="AL8" s="29"/>
      <c r="AM8" s="29"/>
      <c r="AN8" s="107">
        <f>$B$8+3.8</f>
        <v>3.8</v>
      </c>
      <c r="AO8" s="108"/>
      <c r="AP8" s="68">
        <f>B8+4</f>
        <v>4</v>
      </c>
      <c r="AQ8" s="69"/>
      <c r="AR8" s="30"/>
      <c r="AS8" s="29"/>
      <c r="AT8" s="107">
        <f>$B$8+4.4</f>
        <v>4.4000000000000004</v>
      </c>
      <c r="AU8" s="108"/>
      <c r="AV8" s="49"/>
    </row>
    <row r="9" spans="1:51" x14ac:dyDescent="0.25">
      <c r="E9" s="32" t="str">
        <f>IF(E8="","",IF(E8=B8+0.3,"OK","CHYBA"))</f>
        <v>OK</v>
      </c>
      <c r="F9" s="32"/>
      <c r="N9" t="str">
        <f>IF(N8="","",IF(N8=L8+0.2,"OK","CHYBA"))</f>
        <v>OK</v>
      </c>
      <c r="T9" t="str">
        <f>IF(T8="","",IF(T8=L8+0.8,"OK","CHYBA"))</f>
        <v>OK</v>
      </c>
      <c r="W9" s="33"/>
      <c r="AA9" t="str">
        <f>IF(AA8="","",IF(AA8=V8+0.5,"OK","CHYBA"))</f>
        <v>OK</v>
      </c>
      <c r="AI9" t="str">
        <f>IF(AI8="","",IF(AI8=AF8+0.3,"OK","CHYBA"))</f>
        <v>OK</v>
      </c>
      <c r="AN9" s="33" t="str">
        <f>IF(AN8="","",IF(AN8=AF8+0.8,"OK","CHYBA"))</f>
        <v>OK</v>
      </c>
      <c r="AT9" s="32" t="str">
        <f>IF(AT8="","",IF(AT8=AP8+0.4,"OK","CHYBA"))</f>
        <v>OK</v>
      </c>
      <c r="AU9" s="32"/>
    </row>
    <row r="10" spans="1:51" ht="12" customHeight="1" x14ac:dyDescent="0.25">
      <c r="E10" s="33"/>
      <c r="F10" s="33"/>
      <c r="W10" s="33"/>
      <c r="AN10" s="33"/>
      <c r="AT10" s="33"/>
      <c r="AU10" s="33"/>
    </row>
    <row r="11" spans="1:51" ht="12" customHeight="1" x14ac:dyDescent="0.25">
      <c r="E11" s="33"/>
      <c r="F11" s="33"/>
      <c r="W11" s="33"/>
      <c r="AN11" s="33"/>
      <c r="AT11" s="33"/>
      <c r="AU11" s="33"/>
    </row>
    <row r="12" spans="1:51" ht="12" customHeight="1" x14ac:dyDescent="0.25">
      <c r="E12" s="33"/>
      <c r="F12" s="33"/>
      <c r="W12" s="33"/>
      <c r="AN12" s="33"/>
      <c r="AT12" s="33"/>
      <c r="AU12" s="33"/>
    </row>
    <row r="13" spans="1:51" ht="12" customHeight="1" x14ac:dyDescent="0.25"/>
    <row r="14" spans="1:51" ht="12" customHeight="1" x14ac:dyDescent="0.25">
      <c r="H14" t="s">
        <v>2</v>
      </c>
    </row>
    <row r="15" spans="1:51" ht="12" customHeight="1" x14ac:dyDescent="0.25"/>
    <row r="16" spans="1:51" x14ac:dyDescent="0.25">
      <c r="B16" s="1"/>
      <c r="C16" s="2"/>
      <c r="D16" s="3"/>
      <c r="E16" s="6"/>
      <c r="F16" s="6"/>
      <c r="G16" s="54"/>
      <c r="H16" s="7"/>
      <c r="I16" s="3"/>
      <c r="J16" s="3"/>
      <c r="K16" s="3"/>
      <c r="L16" s="8"/>
      <c r="M16" s="9"/>
      <c r="N16" s="3"/>
      <c r="O16" s="1"/>
      <c r="P16" s="57"/>
      <c r="Q16" s="10"/>
      <c r="R16" s="5"/>
      <c r="S16" s="3"/>
      <c r="T16" s="4"/>
      <c r="U16" s="5"/>
      <c r="V16" s="6"/>
      <c r="W16" s="2"/>
      <c r="X16" s="3"/>
      <c r="Y16" s="3"/>
      <c r="Z16" s="3"/>
      <c r="AA16" s="4"/>
      <c r="AB16" s="5"/>
      <c r="AC16" s="3"/>
      <c r="AD16" s="3"/>
      <c r="AE16" s="3"/>
      <c r="AF16" s="6"/>
      <c r="AG16" s="2"/>
      <c r="AH16" s="1"/>
      <c r="AI16" s="57"/>
      <c r="AJ16" s="5"/>
      <c r="AK16" s="10"/>
      <c r="AL16" s="5"/>
      <c r="AM16" s="3"/>
      <c r="AN16" s="4"/>
      <c r="AO16" s="5"/>
      <c r="AP16" s="6"/>
      <c r="AQ16" s="2"/>
      <c r="AR16" s="3"/>
      <c r="AS16" s="3"/>
      <c r="AT16" s="4"/>
      <c r="AU16" s="11"/>
    </row>
    <row r="17" spans="1:48" x14ac:dyDescent="0.25">
      <c r="B17" s="12"/>
      <c r="C17" s="13"/>
      <c r="D17" s="14"/>
      <c r="E17" s="17"/>
      <c r="F17" s="17"/>
      <c r="G17" s="55"/>
      <c r="H17" s="18"/>
      <c r="I17" s="14"/>
      <c r="J17" s="14"/>
      <c r="K17" s="14"/>
      <c r="L17" s="19"/>
      <c r="M17" s="20"/>
      <c r="N17" s="17"/>
      <c r="O17" s="17"/>
      <c r="P17" s="22"/>
      <c r="Q17" s="23"/>
      <c r="R17" s="16"/>
      <c r="S17" s="14"/>
      <c r="T17" s="15"/>
      <c r="U17" s="16"/>
      <c r="V17" s="17"/>
      <c r="W17" s="13"/>
      <c r="X17" s="14"/>
      <c r="Y17" s="14"/>
      <c r="Z17" s="14"/>
      <c r="AA17" s="15"/>
      <c r="AB17" s="16"/>
      <c r="AC17" s="14"/>
      <c r="AD17" s="14"/>
      <c r="AE17" s="14"/>
      <c r="AF17" s="17"/>
      <c r="AG17" s="13"/>
      <c r="AH17" s="21"/>
      <c r="AI17" s="58"/>
      <c r="AJ17" s="14"/>
      <c r="AK17" s="23"/>
      <c r="AL17" s="16"/>
      <c r="AM17" s="14"/>
      <c r="AN17" s="15"/>
      <c r="AO17" s="16"/>
      <c r="AP17" s="17"/>
      <c r="AQ17" s="13"/>
      <c r="AR17" s="14"/>
      <c r="AS17" s="14"/>
      <c r="AT17" s="15"/>
      <c r="AU17" s="34"/>
    </row>
    <row r="18" spans="1:48" x14ac:dyDescent="0.25">
      <c r="B18" s="78">
        <f>Č2</f>
        <v>0</v>
      </c>
      <c r="C18" s="79"/>
      <c r="D18" s="37"/>
      <c r="E18" s="53"/>
      <c r="F18" s="120">
        <f>$B$18+0.08</f>
        <v>0.08</v>
      </c>
      <c r="G18" s="121"/>
      <c r="H18" s="36"/>
      <c r="I18" s="35"/>
      <c r="J18" s="35"/>
      <c r="K18" s="35"/>
      <c r="L18" s="80">
        <f>B18+0.2</f>
        <v>0.2</v>
      </c>
      <c r="M18" s="81"/>
      <c r="N18" s="63"/>
      <c r="O18" s="120">
        <f>$B$18+0.26</f>
        <v>0.26</v>
      </c>
      <c r="P18" s="121"/>
      <c r="Q18" s="56"/>
      <c r="R18" s="35"/>
      <c r="S18" s="35"/>
      <c r="T18" s="120">
        <f>$B$18+0.36</f>
        <v>0.36</v>
      </c>
      <c r="U18" s="121"/>
      <c r="V18" s="80">
        <f>L18+0.2</f>
        <v>0.4</v>
      </c>
      <c r="W18" s="81"/>
      <c r="X18" s="37"/>
      <c r="Y18" s="35"/>
      <c r="Z18" s="38"/>
      <c r="AA18" s="120">
        <f>$B$18+0.5</f>
        <v>0.5</v>
      </c>
      <c r="AB18" s="121"/>
      <c r="AC18" s="36"/>
      <c r="AD18" s="35"/>
      <c r="AE18" s="35"/>
      <c r="AF18" s="80">
        <f>V18+0.2</f>
        <v>0.60000000000000009</v>
      </c>
      <c r="AG18" s="81"/>
      <c r="AH18" s="120">
        <f>$B$18+0.64</f>
        <v>0.64</v>
      </c>
      <c r="AI18" s="121"/>
      <c r="AJ18" s="63"/>
      <c r="AK18" s="35"/>
      <c r="AL18" s="35"/>
      <c r="AM18" s="35"/>
      <c r="AN18" s="120">
        <f>$B$18+0.76</f>
        <v>0.76</v>
      </c>
      <c r="AO18" s="121"/>
      <c r="AP18" s="80">
        <f>AF18+0.2</f>
        <v>0.8</v>
      </c>
      <c r="AQ18" s="81"/>
      <c r="AR18" s="35"/>
      <c r="AS18" s="38"/>
      <c r="AT18" s="120">
        <f>$B$18+0.88</f>
        <v>0.88</v>
      </c>
      <c r="AU18" s="121"/>
    </row>
    <row r="19" spans="1:48" x14ac:dyDescent="0.25">
      <c r="E19" s="33"/>
      <c r="F19" t="str">
        <f>IF(F18="","",IF(F18=B18+0.08,"OK","CHYBA"))</f>
        <v>OK</v>
      </c>
      <c r="G19" s="32"/>
      <c r="L19" s="12"/>
      <c r="M19" s="12"/>
      <c r="O19" t="str">
        <f>IF(O18="","",IF(O18=L18+0.06,"OK","CHYBA"))</f>
        <v>OK</v>
      </c>
      <c r="T19" t="str">
        <f>IF(T18="","",IF(T18=L18+0.16,"OK","CHYBA"))</f>
        <v>OK</v>
      </c>
      <c r="V19" s="33"/>
      <c r="AA19" s="33" t="str">
        <f>IF(AA18="","",IF(AA18=V18+0.1,"OK","CHYBA"))</f>
        <v>OK</v>
      </c>
      <c r="AF19" s="33"/>
      <c r="AH19" t="str">
        <f>IF(AH18="","",IF(AH18=AF18+0.04,"OK","CHYBA"))</f>
        <v>OK</v>
      </c>
      <c r="AN19" s="32" t="str">
        <f>IF(AN18="","",IF(AN18=AF18+0.16,"OK","CHYBA"))</f>
        <v>OK</v>
      </c>
      <c r="AO19" s="32"/>
      <c r="AT19" s="32" t="str">
        <f>IF(AT18="","",IF(AT18=AP18+0.08,"OK","CHYBA"))</f>
        <v>OK</v>
      </c>
      <c r="AU19" s="32"/>
    </row>
    <row r="20" spans="1:48" x14ac:dyDescent="0.25">
      <c r="E20" s="33"/>
      <c r="F20" s="33"/>
      <c r="L20" s="33"/>
      <c r="M20" s="33"/>
      <c r="O20" s="33"/>
      <c r="V20" s="33"/>
      <c r="AA20" s="33"/>
      <c r="AF20" s="33"/>
      <c r="AN20" s="33"/>
      <c r="AO20" s="33"/>
      <c r="AT20" s="33"/>
      <c r="AU20" s="33"/>
    </row>
    <row r="21" spans="1:48" x14ac:dyDescent="0.25">
      <c r="E21" s="33"/>
      <c r="F21" s="33"/>
      <c r="L21" s="33"/>
      <c r="M21" s="33"/>
      <c r="O21" s="33"/>
      <c r="V21" s="33"/>
      <c r="AA21" s="33"/>
      <c r="AF21" s="33"/>
      <c r="AN21" s="33"/>
      <c r="AO21" s="33"/>
      <c r="AT21" s="33"/>
      <c r="AU21" s="33"/>
    </row>
    <row r="22" spans="1:48" x14ac:dyDescent="0.25">
      <c r="E22" s="33"/>
      <c r="F22" s="33"/>
      <c r="L22" s="33"/>
      <c r="M22" s="33"/>
      <c r="O22" s="33"/>
      <c r="V22" s="33"/>
      <c r="AA22" s="33"/>
      <c r="AF22" s="33"/>
      <c r="AN22" s="33"/>
      <c r="AO22" s="33"/>
      <c r="AT22" s="33"/>
      <c r="AU22" s="33"/>
    </row>
    <row r="24" spans="1:48" x14ac:dyDescent="0.25">
      <c r="H24" t="s">
        <v>3</v>
      </c>
    </row>
    <row r="26" spans="1:48" x14ac:dyDescent="0.25">
      <c r="B26" s="1"/>
      <c r="C26" s="2"/>
      <c r="D26" s="6"/>
      <c r="E26" s="57"/>
      <c r="F26" s="5"/>
      <c r="G26" s="6"/>
      <c r="H26" s="7"/>
      <c r="I26" s="3"/>
      <c r="J26" s="3"/>
      <c r="K26" s="3"/>
      <c r="L26" s="8"/>
      <c r="M26" s="9"/>
      <c r="N26" s="4"/>
      <c r="O26" s="5"/>
      <c r="P26" s="3"/>
      <c r="Q26" s="10"/>
      <c r="R26" s="5"/>
      <c r="S26" s="6"/>
      <c r="T26" s="57"/>
      <c r="U26" s="3"/>
      <c r="V26" s="6"/>
      <c r="W26" s="2"/>
      <c r="X26" s="3"/>
      <c r="Y26" s="3"/>
      <c r="Z26" s="3"/>
      <c r="AA26" s="10"/>
      <c r="AB26" s="1"/>
      <c r="AC26" s="57"/>
      <c r="AD26" s="3"/>
      <c r="AE26" s="3"/>
      <c r="AF26" s="6"/>
      <c r="AG26" s="2"/>
      <c r="AH26" s="5"/>
      <c r="AI26" s="4"/>
      <c r="AJ26" s="5"/>
      <c r="AK26" s="10"/>
      <c r="AL26" s="5"/>
      <c r="AM26" s="6"/>
      <c r="AN26" s="57"/>
      <c r="AO26" s="5"/>
      <c r="AP26" s="6"/>
      <c r="AQ26" s="2"/>
      <c r="AR26" s="6"/>
      <c r="AS26" s="57"/>
      <c r="AT26" s="6"/>
      <c r="AU26" s="10"/>
    </row>
    <row r="27" spans="1:48" x14ac:dyDescent="0.25">
      <c r="B27" s="39"/>
      <c r="C27" s="40"/>
      <c r="D27" s="17"/>
      <c r="E27" s="24"/>
      <c r="F27" s="14"/>
      <c r="G27" s="17"/>
      <c r="H27" s="18"/>
      <c r="I27" s="14"/>
      <c r="J27" s="14"/>
      <c r="K27" s="14"/>
      <c r="L27" s="19"/>
      <c r="M27" s="20"/>
      <c r="N27" s="15"/>
      <c r="O27" s="16"/>
      <c r="P27" s="14"/>
      <c r="Q27" s="23"/>
      <c r="R27" s="16"/>
      <c r="S27" s="17"/>
      <c r="T27" s="24"/>
      <c r="U27" s="14"/>
      <c r="V27" s="19"/>
      <c r="W27" s="13"/>
      <c r="X27" s="14"/>
      <c r="Y27" s="14"/>
      <c r="Z27" s="14"/>
      <c r="AA27" s="23"/>
      <c r="AB27" s="61"/>
      <c r="AC27" s="16"/>
      <c r="AD27" s="14"/>
      <c r="AE27" s="14"/>
      <c r="AF27" s="17"/>
      <c r="AG27" s="13"/>
      <c r="AH27" s="16"/>
      <c r="AI27" s="15"/>
      <c r="AJ27" s="16"/>
      <c r="AK27" s="23"/>
      <c r="AL27" s="16"/>
      <c r="AM27" s="17"/>
      <c r="AN27" s="24"/>
      <c r="AO27" s="14"/>
      <c r="AP27" s="17"/>
      <c r="AQ27" s="13"/>
      <c r="AR27" s="17"/>
      <c r="AS27" s="24"/>
      <c r="AT27" s="17"/>
      <c r="AU27" s="23"/>
    </row>
    <row r="28" spans="1:48" x14ac:dyDescent="0.25">
      <c r="A28" s="41"/>
      <c r="B28" s="105">
        <f>Č3</f>
        <v>0</v>
      </c>
      <c r="C28" s="106"/>
      <c r="D28" s="125">
        <f>$B$28+0.002</f>
        <v>2E-3</v>
      </c>
      <c r="E28" s="126"/>
      <c r="F28" s="60"/>
      <c r="G28" s="42"/>
      <c r="H28" s="42"/>
      <c r="I28" s="42"/>
      <c r="J28" s="42"/>
      <c r="K28" s="42"/>
      <c r="L28" s="89"/>
      <c r="M28" s="89"/>
      <c r="N28" s="125">
        <f>$B$28+0.012</f>
        <v>1.2E-2</v>
      </c>
      <c r="O28" s="126"/>
      <c r="P28" s="43"/>
      <c r="Q28" s="42"/>
      <c r="R28" s="42"/>
      <c r="S28" s="125">
        <f>$B$28+0.017</f>
        <v>1.7000000000000001E-2</v>
      </c>
      <c r="T28" s="126"/>
      <c r="U28" s="62"/>
      <c r="V28" s="87">
        <f>B28+0.02</f>
        <v>0.02</v>
      </c>
      <c r="W28" s="88"/>
      <c r="X28" s="42"/>
      <c r="Y28" s="42"/>
      <c r="Z28" s="59"/>
      <c r="AA28" s="60"/>
      <c r="AB28" s="125">
        <f>$B$28+0.026</f>
        <v>2.5999999999999999E-2</v>
      </c>
      <c r="AC28" s="126"/>
      <c r="AD28" s="42"/>
      <c r="AE28" s="42"/>
      <c r="AF28" s="89"/>
      <c r="AG28" s="89"/>
      <c r="AH28" s="42"/>
      <c r="AI28" s="125">
        <f>$B$28+0.033</f>
        <v>3.3000000000000002E-2</v>
      </c>
      <c r="AJ28" s="126"/>
      <c r="AK28" s="43"/>
      <c r="AL28" s="42"/>
      <c r="AM28" s="125">
        <f>$B$28+0.037</f>
        <v>3.6999999999999998E-2</v>
      </c>
      <c r="AN28" s="126"/>
      <c r="AO28" s="60"/>
      <c r="AP28" s="92">
        <f>V28+0.02</f>
        <v>0.04</v>
      </c>
      <c r="AQ28" s="87"/>
      <c r="AR28" s="125">
        <f>$B$28+0.042</f>
        <v>4.2000000000000003E-2</v>
      </c>
      <c r="AS28" s="126"/>
      <c r="AT28" s="60"/>
      <c r="AU28" s="60"/>
      <c r="AV28" s="33"/>
    </row>
    <row r="29" spans="1:48" x14ac:dyDescent="0.25">
      <c r="D29" s="33" t="str">
        <f>IF(D28="","",IF(D28=B28+0.002,"OK","CHYBA"))</f>
        <v>OK</v>
      </c>
      <c r="E29" s="33"/>
      <c r="F29" s="33"/>
      <c r="N29" s="32" t="str">
        <f>IF(N28="","",IF(N28=B28+0.012,"OK","CHYBA"))</f>
        <v>OK</v>
      </c>
      <c r="S29" s="33" t="str">
        <f>IF(S28="","",IF(S28=B28+0.017,"OK","CHYBA"))</f>
        <v>OK</v>
      </c>
      <c r="T29" s="33"/>
      <c r="V29" s="12"/>
      <c r="W29" s="12"/>
      <c r="AA29" s="33"/>
      <c r="AB29" s="33" t="str">
        <f>IF(AB28="","",IF(AB28=V28+0.006,"OK","CHYBA"))</f>
        <v>OK</v>
      </c>
      <c r="AI29" s="32" t="str">
        <f>IF(AI28="","",IF(AI28=V28+0.013,"OK","CHYBA"))</f>
        <v>OK</v>
      </c>
      <c r="AJ29" s="32"/>
      <c r="AM29" s="33" t="str">
        <f>IF(AM28="","",IF(AM28=V28+0.017,"OK","CHYBA"))</f>
        <v>OK</v>
      </c>
      <c r="AN29" s="33"/>
      <c r="AP29" s="12"/>
      <c r="AQ29" s="12"/>
      <c r="AR29" s="33" t="str">
        <f>IF(AR28="","",IF(AR28=AP28+0.002,"OK","CHYBA"))</f>
        <v>OK</v>
      </c>
      <c r="AT29" s="33"/>
      <c r="AU29" s="33"/>
    </row>
    <row r="30" spans="1:48" x14ac:dyDescent="0.25">
      <c r="E30" s="33"/>
      <c r="F30" s="33"/>
      <c r="N30" s="33"/>
      <c r="T30" s="33"/>
      <c r="V30" s="33"/>
      <c r="W30" s="33"/>
      <c r="AA30" s="33"/>
      <c r="AI30" s="33"/>
      <c r="AJ30" s="33"/>
      <c r="AN30" s="33"/>
      <c r="AP30" s="33"/>
      <c r="AQ30" s="33"/>
      <c r="AT30" s="33"/>
      <c r="AU30" s="33"/>
    </row>
    <row r="31" spans="1:48" x14ac:dyDescent="0.25">
      <c r="E31" s="33"/>
      <c r="F31" s="33"/>
      <c r="N31" s="33"/>
      <c r="T31" s="33"/>
      <c r="V31" s="33"/>
      <c r="W31" s="33"/>
      <c r="AA31" s="33"/>
      <c r="AI31" s="33"/>
      <c r="AJ31" s="33"/>
      <c r="AN31" s="33"/>
      <c r="AP31" s="33"/>
      <c r="AQ31" s="33"/>
      <c r="AT31" s="33"/>
      <c r="AU31" s="33"/>
    </row>
    <row r="32" spans="1:48" x14ac:dyDescent="0.25">
      <c r="E32" s="33"/>
      <c r="F32" s="33"/>
      <c r="N32" s="33"/>
      <c r="T32" s="33"/>
      <c r="V32" s="33"/>
      <c r="W32" s="33"/>
      <c r="AA32" s="33"/>
      <c r="AI32" s="33"/>
      <c r="AJ32" s="33"/>
      <c r="AN32" s="33"/>
      <c r="AP32" s="33"/>
      <c r="AQ32" s="33"/>
      <c r="AT32" s="33"/>
      <c r="AU32" s="33"/>
    </row>
    <row r="34" spans="2:48" x14ac:dyDescent="0.25">
      <c r="H34" t="s">
        <v>4</v>
      </c>
    </row>
    <row r="36" spans="2:48" x14ac:dyDescent="0.25">
      <c r="B36" s="1"/>
      <c r="C36" s="2"/>
      <c r="D36" s="3"/>
      <c r="E36" s="4"/>
      <c r="F36" s="5"/>
      <c r="G36" s="6"/>
      <c r="H36" s="7"/>
      <c r="I36" s="3"/>
      <c r="J36" s="3"/>
      <c r="K36" s="3"/>
      <c r="L36" s="8"/>
      <c r="M36" s="9"/>
      <c r="N36" s="4"/>
      <c r="O36" s="5"/>
      <c r="P36" s="3"/>
      <c r="Q36" s="10"/>
      <c r="R36" s="5"/>
      <c r="S36" s="3"/>
      <c r="T36" s="4"/>
      <c r="U36" s="5"/>
      <c r="V36" s="6"/>
      <c r="W36" s="2"/>
      <c r="X36" s="3"/>
      <c r="Y36" s="3"/>
      <c r="Z36" s="3"/>
      <c r="AA36" s="4"/>
      <c r="AB36" s="5"/>
      <c r="AC36" s="3"/>
      <c r="AD36" s="3"/>
      <c r="AE36" s="3"/>
      <c r="AF36" s="6"/>
      <c r="AG36" s="2"/>
      <c r="AH36" s="5"/>
      <c r="AI36" s="4"/>
      <c r="AJ36" s="5"/>
      <c r="AK36" s="10"/>
      <c r="AL36" s="5"/>
      <c r="AM36" s="3"/>
      <c r="AN36" s="4"/>
      <c r="AO36" s="5"/>
      <c r="AP36" s="6"/>
      <c r="AQ36" s="2"/>
      <c r="AR36" s="3"/>
      <c r="AS36" s="3"/>
      <c r="AT36" s="4"/>
      <c r="AU36" s="11"/>
    </row>
    <row r="37" spans="2:48" x14ac:dyDescent="0.25">
      <c r="B37" s="12"/>
      <c r="C37" s="13"/>
      <c r="D37" s="14"/>
      <c r="E37" s="15"/>
      <c r="F37" s="16"/>
      <c r="G37" s="17"/>
      <c r="H37" s="18"/>
      <c r="I37" s="14"/>
      <c r="J37" s="14"/>
      <c r="K37" s="14"/>
      <c r="L37" s="19"/>
      <c r="M37" s="20"/>
      <c r="N37" s="15"/>
      <c r="O37" s="16"/>
      <c r="P37" s="14"/>
      <c r="Q37" s="23"/>
      <c r="R37" s="16"/>
      <c r="S37" s="14"/>
      <c r="T37" s="15"/>
      <c r="U37" s="16"/>
      <c r="V37" s="44"/>
      <c r="W37" s="40"/>
      <c r="X37" s="14"/>
      <c r="Y37" s="14"/>
      <c r="Z37" s="14"/>
      <c r="AA37" s="15"/>
      <c r="AB37" s="16"/>
      <c r="AC37" s="14"/>
      <c r="AD37" s="14"/>
      <c r="AE37" s="14"/>
      <c r="AF37" s="17"/>
      <c r="AG37" s="13"/>
      <c r="AH37" s="16"/>
      <c r="AI37" s="15"/>
      <c r="AJ37" s="16"/>
      <c r="AK37" s="23"/>
      <c r="AL37" s="16"/>
      <c r="AM37" s="14"/>
      <c r="AN37" s="15"/>
      <c r="AO37" s="16"/>
      <c r="AP37" s="17"/>
      <c r="AQ37" s="13"/>
      <c r="AR37" s="14"/>
      <c r="AS37" s="14"/>
      <c r="AT37" s="15"/>
      <c r="AU37" s="34"/>
    </row>
    <row r="38" spans="2:48" x14ac:dyDescent="0.25">
      <c r="B38" s="97">
        <f>Č4</f>
        <v>0</v>
      </c>
      <c r="C38" s="98"/>
      <c r="D38" s="45"/>
      <c r="E38" s="131">
        <f>$B$38+0.0006</f>
        <v>5.9999999999999995E-4</v>
      </c>
      <c r="F38" s="135"/>
      <c r="G38" s="46"/>
      <c r="H38" s="47"/>
      <c r="I38" s="47"/>
      <c r="J38" s="47"/>
      <c r="K38" s="47"/>
      <c r="L38" s="100"/>
      <c r="M38" s="100"/>
      <c r="N38" s="131">
        <f>$B$38+0.0024</f>
        <v>2.3999999999999998E-3</v>
      </c>
      <c r="O38" s="135"/>
      <c r="P38" s="46"/>
      <c r="Q38" s="47"/>
      <c r="R38" s="47"/>
      <c r="S38" s="47"/>
      <c r="T38" s="131">
        <f>$B$38+0.0036</f>
        <v>3.5999999999999999E-3</v>
      </c>
      <c r="U38" s="135"/>
      <c r="V38" s="101">
        <f>B38+0.004</f>
        <v>4.0000000000000001E-3</v>
      </c>
      <c r="W38" s="102"/>
      <c r="X38" s="48"/>
      <c r="Y38" s="47"/>
      <c r="Z38" s="47"/>
      <c r="AA38" s="138">
        <f>$B$38+0.005</f>
        <v>5.0000000000000001E-3</v>
      </c>
      <c r="AB38" s="139"/>
      <c r="AC38" s="47"/>
      <c r="AD38" s="47"/>
      <c r="AE38" s="47"/>
      <c r="AF38" s="100"/>
      <c r="AG38" s="100"/>
      <c r="AH38" s="47"/>
      <c r="AI38" s="131">
        <f>$B$38+0.0066</f>
        <v>6.6E-3</v>
      </c>
      <c r="AJ38" s="132"/>
      <c r="AK38" s="47"/>
      <c r="AL38" s="47"/>
      <c r="AM38" s="47"/>
      <c r="AN38" s="131">
        <f>$B$38+0.0076</f>
        <v>7.6E-3</v>
      </c>
      <c r="AO38" s="135"/>
      <c r="AP38" s="101">
        <f>V38+0.004</f>
        <v>8.0000000000000002E-3</v>
      </c>
      <c r="AQ38" s="102"/>
      <c r="AR38" s="48"/>
      <c r="AS38" s="47"/>
      <c r="AT38" s="131">
        <f>$B$38+0.0088</f>
        <v>8.8000000000000005E-3</v>
      </c>
      <c r="AU38" s="135"/>
      <c r="AV38" s="50"/>
    </row>
    <row r="39" spans="2:48" x14ac:dyDescent="0.25">
      <c r="B39" s="12"/>
      <c r="C39" s="12"/>
      <c r="E39" s="32" t="str">
        <f>IF(E38="","",IF(E38=B38+0.0006,"OK","CHYBA"))</f>
        <v>OK</v>
      </c>
      <c r="N39" s="32" t="str">
        <f>IF(N38="","",IF(N38=B38+0.0024,"OK","CHYBA"))</f>
        <v>OK</v>
      </c>
      <c r="T39" s="32" t="str">
        <f>IF(T38="","",IF(T38=B38+0.0036,"OK","CHYBA"))</f>
        <v>OK</v>
      </c>
      <c r="AA39" s="33" t="str">
        <f>IF(AA38="","",IF(AA38=V38+0.001,"OK","CHYBA"))</f>
        <v>OK</v>
      </c>
      <c r="AB39" s="33"/>
      <c r="AI39" s="32" t="str">
        <f>IF(AI38="","",IF(AI38=V38+0.0026,"OK","CHYBA"))</f>
        <v>OK</v>
      </c>
      <c r="AJ39" s="32"/>
      <c r="AN39" s="32" t="str">
        <f>IF(AN38="","",IF(AN38=V38+0.0036,"OK","CHYBA"))</f>
        <v>OK</v>
      </c>
      <c r="AO39" s="32"/>
      <c r="AT39" s="32" t="str">
        <f>IF(AT38="","",IF(AT38=AP38+0.0008,"OK","CHYBA"))</f>
        <v>OK</v>
      </c>
    </row>
    <row r="40" spans="2:48" x14ac:dyDescent="0.25">
      <c r="B40" s="33"/>
      <c r="C40" s="33"/>
      <c r="E40" s="33"/>
      <c r="N40" s="33"/>
      <c r="T40" s="33"/>
      <c r="AA40" s="33"/>
      <c r="AB40" s="33"/>
      <c r="AI40" s="33"/>
      <c r="AJ40" s="33"/>
      <c r="AN40" s="33"/>
      <c r="AO40" s="33"/>
    </row>
    <row r="41" spans="2:48" x14ac:dyDescent="0.25">
      <c r="B41" s="33"/>
      <c r="C41" s="33"/>
      <c r="E41" s="33"/>
      <c r="N41" s="33"/>
      <c r="T41" s="33"/>
      <c r="AA41" s="33"/>
      <c r="AB41" s="33"/>
      <c r="AI41" s="33"/>
      <c r="AJ41" s="33"/>
      <c r="AN41" s="33"/>
      <c r="AO41" s="33"/>
    </row>
  </sheetData>
  <sheetProtection sheet="1" objects="1" scenarios="1" selectLockedCells="1"/>
  <mergeCells count="48">
    <mergeCell ref="AT38:AU38"/>
    <mergeCell ref="B38:C38"/>
    <mergeCell ref="E38:F38"/>
    <mergeCell ref="L38:M38"/>
    <mergeCell ref="N38:O38"/>
    <mergeCell ref="T38:U38"/>
    <mergeCell ref="V38:W38"/>
    <mergeCell ref="AA38:AB38"/>
    <mergeCell ref="AF38:AG38"/>
    <mergeCell ref="AI38:AJ38"/>
    <mergeCell ref="AN38:AO38"/>
    <mergeCell ref="AP38:AQ38"/>
    <mergeCell ref="AR28:AS28"/>
    <mergeCell ref="B28:C28"/>
    <mergeCell ref="D28:E28"/>
    <mergeCell ref="L28:M28"/>
    <mergeCell ref="N28:O28"/>
    <mergeCell ref="S28:T28"/>
    <mergeCell ref="V28:W28"/>
    <mergeCell ref="AB28:AC28"/>
    <mergeCell ref="AF28:AG28"/>
    <mergeCell ref="AI28:AJ28"/>
    <mergeCell ref="AM28:AN28"/>
    <mergeCell ref="AP28:AQ28"/>
    <mergeCell ref="AT18:AU18"/>
    <mergeCell ref="B18:C18"/>
    <mergeCell ref="F18:G18"/>
    <mergeCell ref="L18:M18"/>
    <mergeCell ref="O18:P18"/>
    <mergeCell ref="T18:U18"/>
    <mergeCell ref="V18:W18"/>
    <mergeCell ref="AA18:AB18"/>
    <mergeCell ref="AF18:AG18"/>
    <mergeCell ref="AH18:AI18"/>
    <mergeCell ref="AN18:AO18"/>
    <mergeCell ref="AP18:AQ18"/>
    <mergeCell ref="AT8:AU8"/>
    <mergeCell ref="B8:C8"/>
    <mergeCell ref="E8:F8"/>
    <mergeCell ref="L8:M8"/>
    <mergeCell ref="N8:O8"/>
    <mergeCell ref="T8:U8"/>
    <mergeCell ref="V8:W8"/>
    <mergeCell ref="AA8:AB8"/>
    <mergeCell ref="AF8:AG8"/>
    <mergeCell ref="AI8:AJ8"/>
    <mergeCell ref="AN8:AO8"/>
    <mergeCell ref="AP8:AQ8"/>
  </mergeCells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D9" sqref="D9"/>
    </sheetView>
  </sheetViews>
  <sheetFormatPr defaultRowHeight="15" x14ac:dyDescent="0.25"/>
  <sheetData>
    <row r="2" spans="2:2" ht="18.75" x14ac:dyDescent="0.3">
      <c r="B2" s="155" t="s">
        <v>26</v>
      </c>
    </row>
    <row r="3" spans="2:2" ht="18.75" x14ac:dyDescent="0.3">
      <c r="B3" s="155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Zápis DČ_PC</vt:lpstr>
      <vt:lpstr>Zápis DČ_prázdný_PL</vt:lpstr>
      <vt:lpstr>Zápis DČ_PL_výsledky</vt:lpstr>
      <vt:lpstr>Zdroje</vt:lpstr>
      <vt:lpstr>Č1</vt:lpstr>
      <vt:lpstr>Č2</vt:lpstr>
      <vt:lpstr>Č3</vt:lpstr>
      <vt:lpstr>Č4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2014-06-09T14:22:04Z</dcterms:modified>
</cp:coreProperties>
</file>